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e76d085b0e3dc5d4/Dokumenty/CAD^JPROJEKTY/2025/094.Jimramov/10_Rozpočet/final/"/>
    </mc:Choice>
  </mc:AlternateContent>
  <xr:revisionPtr revIDLastSave="0" documentId="8_{ADBF2046-EEEE-4B27-BFA7-0E57CB3B3F7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ekapitulace" sheetId="7" r:id="rId1"/>
    <sheet name="SO 000" sheetId="2" r:id="rId2"/>
    <sheet name="SO 101a" sheetId="3" r:id="rId3"/>
    <sheet name="SO 101b" sheetId="4" r:id="rId4"/>
    <sheet name="SO 102" sheetId="5" r:id="rId5"/>
    <sheet name="SO 901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I8" i="6" s="1"/>
  <c r="I3" i="6" s="1"/>
  <c r="C14" i="7" s="1"/>
  <c r="I9" i="6"/>
  <c r="O9" i="6" s="1"/>
  <c r="I50" i="5"/>
  <c r="I51" i="5"/>
  <c r="O51" i="5" s="1"/>
  <c r="I46" i="5"/>
  <c r="O46" i="5" s="1"/>
  <c r="I42" i="5"/>
  <c r="O42" i="5" s="1"/>
  <c r="I38" i="5"/>
  <c r="I29" i="5" s="1"/>
  <c r="O34" i="5"/>
  <c r="I34" i="5"/>
  <c r="O30" i="5"/>
  <c r="I30" i="5"/>
  <c r="I8" i="5"/>
  <c r="I3" i="5" s="1"/>
  <c r="C13" i="7" s="1"/>
  <c r="I25" i="5"/>
  <c r="O25" i="5" s="1"/>
  <c r="I21" i="5"/>
  <c r="O21" i="5" s="1"/>
  <c r="O17" i="5"/>
  <c r="I17" i="5"/>
  <c r="O13" i="5"/>
  <c r="I13" i="5"/>
  <c r="I9" i="5"/>
  <c r="O9" i="5" s="1"/>
  <c r="I68" i="4"/>
  <c r="O68" i="4" s="1"/>
  <c r="I65" i="4"/>
  <c r="O65" i="4" s="1"/>
  <c r="I61" i="4"/>
  <c r="I60" i="4" s="1"/>
  <c r="I56" i="4"/>
  <c r="O56" i="4" s="1"/>
  <c r="I52" i="4"/>
  <c r="I51" i="4" s="1"/>
  <c r="I41" i="4"/>
  <c r="I48" i="4"/>
  <c r="O48" i="4" s="1"/>
  <c r="O45" i="4"/>
  <c r="I45" i="4"/>
  <c r="I42" i="4"/>
  <c r="O42" i="4" s="1"/>
  <c r="I37" i="4"/>
  <c r="I38" i="4"/>
  <c r="O38" i="4" s="1"/>
  <c r="I17" i="4"/>
  <c r="I33" i="4"/>
  <c r="O33" i="4" s="1"/>
  <c r="O29" i="4"/>
  <c r="I29" i="4"/>
  <c r="I25" i="4"/>
  <c r="O25" i="4" s="1"/>
  <c r="I21" i="4"/>
  <c r="O21" i="4" s="1"/>
  <c r="O18" i="4"/>
  <c r="I18" i="4"/>
  <c r="I13" i="4"/>
  <c r="O13" i="4" s="1"/>
  <c r="I9" i="4"/>
  <c r="I8" i="4" s="1"/>
  <c r="I3" i="4" s="1"/>
  <c r="C12" i="7" s="1"/>
  <c r="I101" i="3"/>
  <c r="I100" i="3" s="1"/>
  <c r="I88" i="3"/>
  <c r="I96" i="3"/>
  <c r="O96" i="3" s="1"/>
  <c r="I93" i="3"/>
  <c r="O93" i="3" s="1"/>
  <c r="O89" i="3"/>
  <c r="I89" i="3"/>
  <c r="I84" i="3"/>
  <c r="O84" i="3" s="1"/>
  <c r="I80" i="3"/>
  <c r="I68" i="3" s="1"/>
  <c r="O77" i="3"/>
  <c r="I77" i="3"/>
  <c r="I73" i="3"/>
  <c r="O73" i="3" s="1"/>
  <c r="I69" i="3"/>
  <c r="O69" i="3" s="1"/>
  <c r="I64" i="3"/>
  <c r="O64" i="3" s="1"/>
  <c r="O60" i="3"/>
  <c r="I60" i="3"/>
  <c r="I56" i="3"/>
  <c r="O56" i="3" s="1"/>
  <c r="O51" i="3"/>
  <c r="I51" i="3"/>
  <c r="I50" i="3" s="1"/>
  <c r="I46" i="3"/>
  <c r="O46" i="3" s="1"/>
  <c r="I42" i="3"/>
  <c r="O42" i="3" s="1"/>
  <c r="I38" i="3"/>
  <c r="O38" i="3" s="1"/>
  <c r="I34" i="3"/>
  <c r="O34" i="3" s="1"/>
  <c r="O30" i="3"/>
  <c r="I30" i="3"/>
  <c r="I26" i="3"/>
  <c r="O26" i="3" s="1"/>
  <c r="I22" i="3"/>
  <c r="O22" i="3" s="1"/>
  <c r="I18" i="3"/>
  <c r="O18" i="3" s="1"/>
  <c r="I13" i="3"/>
  <c r="O13" i="3" s="1"/>
  <c r="I9" i="3"/>
  <c r="I8" i="3" s="1"/>
  <c r="I27" i="2"/>
  <c r="O27" i="2" s="1"/>
  <c r="I24" i="2"/>
  <c r="O24" i="2" s="1"/>
  <c r="I20" i="2"/>
  <c r="O20" i="2" s="1"/>
  <c r="I16" i="2"/>
  <c r="O16" i="2" s="1"/>
  <c r="O12" i="2"/>
  <c r="I12" i="2"/>
  <c r="I9" i="2"/>
  <c r="O9" i="2" s="1"/>
  <c r="D10" i="7" s="1"/>
  <c r="D13" i="7" l="1"/>
  <c r="E13" i="7" s="1"/>
  <c r="I17" i="3"/>
  <c r="I3" i="3" s="1"/>
  <c r="C11" i="7" s="1"/>
  <c r="E11" i="7" s="1"/>
  <c r="O80" i="3"/>
  <c r="O38" i="5"/>
  <c r="I8" i="2"/>
  <c r="I3" i="2" s="1"/>
  <c r="C10" i="7" s="1"/>
  <c r="O52" i="4"/>
  <c r="O9" i="4"/>
  <c r="D12" i="7" s="1"/>
  <c r="E12" i="7" s="1"/>
  <c r="O101" i="3"/>
  <c r="I55" i="3"/>
  <c r="O9" i="3"/>
  <c r="D11" i="7" s="1"/>
  <c r="O12" i="6"/>
  <c r="D14" i="7" s="1"/>
  <c r="E14" i="7" s="1"/>
  <c r="O61" i="4"/>
  <c r="C6" i="7" l="1"/>
  <c r="E10" i="7"/>
  <c r="C7" i="7" s="1"/>
</calcChain>
</file>

<file path=xl/sharedStrings.xml><?xml version="1.0" encoding="utf-8"?>
<sst xmlns="http://schemas.openxmlformats.org/spreadsheetml/2006/main" count="800" uniqueCount="224">
  <si>
    <t>EstiCon</t>
  </si>
  <si>
    <t>Firma:</t>
  </si>
  <si>
    <t>Rekapitulace ceny</t>
  </si>
  <si>
    <t>Stavba: 2025/094 - Jimramov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</si>
  <si>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</si>
  <si>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</si>
  <si>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</si>
  <si>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</si>
  <si>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</si>
  <si>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</si>
  <si>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</si>
  <si>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</si>
  <si>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všeobecné náklady</t>
  </si>
  <si>
    <t>SO 101a</t>
  </si>
  <si>
    <t>II/357 Komunikace  - KSÚSV</t>
  </si>
  <si>
    <t>SO 101b</t>
  </si>
  <si>
    <t>II/357 Komunikace - městys Jimramov</t>
  </si>
  <si>
    <t>SO 102</t>
  </si>
  <si>
    <t>Sjezdy - městys Jimramov</t>
  </si>
  <si>
    <t>SO 901</t>
  </si>
  <si>
    <t>DIO</t>
  </si>
  <si>
    <t>Soupis prací objektu</t>
  </si>
  <si>
    <t>S</t>
  </si>
  <si>
    <t>Stavba:</t>
  </si>
  <si>
    <t>2025/094</t>
  </si>
  <si>
    <t>Jimramov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</si>
  <si>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</si>
  <si>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</si>
  <si>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</si>
  <si>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</si>
  <si>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</si>
  <si>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</si>
  <si>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</si>
  <si>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</si>
  <si>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</si>
  <si>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</si>
  <si>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</si>
  <si>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</si>
  <si>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</si>
  <si>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</si>
  <si>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</si>
  <si>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</si>
  <si>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</si>
  <si>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</si>
  <si>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</si>
  <si>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</si>
  <si>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</si>
  <si>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</si>
  <si>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</si>
  <si>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</si>
  <si>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02911</t>
  </si>
  <si>
    <t>OSTATNÍ POŽADAVKY - ZEMĚMĚŘICKÉ ZAMĚŘENÍ</t>
  </si>
  <si>
    <t>VV</t>
  </si>
  <si>
    <t>pro realizace stavby, zaměření jednotlivých vrstev, sanací 1 = 1,000 [A]</t>
  </si>
  <si>
    <t>Položka zahrnuje:
- veškeré náklady spojené s objednatelem požadovanými pracemi
Položka nezahrnuje:
- x</t>
  </si>
  <si>
    <t>1</t>
  </si>
  <si>
    <t>vytýčení inženýrských sítí 1 = 1,000 [A]</t>
  </si>
  <si>
    <t>02943</t>
  </si>
  <si>
    <t>OSTATNÍ POŽADAVKY - VYPRACOVÁNÍ RDS</t>
  </si>
  <si>
    <t>vypracování RDS ke kanalizaci na základě skutečného stavu, čerpání se souhlasem TDS 1 = 1,000 [A]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</si>
  <si>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</si>
  <si>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</si>
  <si>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</si>
  <si>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</si>
  <si>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</si>
  <si>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</si>
  <si>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</si>
  <si>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014101</t>
  </si>
  <si>
    <t>POPLATKY ZA SKLÁDKU</t>
  </si>
  <si>
    <t>M3</t>
  </si>
  <si>
    <t>kamenivo, zemina 2000 kg/m3</t>
  </si>
  <si>
    <t>kamenivo pod kostkami tl. 200 mm (1707,5+219)*0,20 = 385,300 [A]_x000D_
odkop 126,155+4 = 130,155 [B]_x000D_
hloubení rýh pro kanal potrubí, vpusti 9,5 = 9,500 [C]_x000D_
Mezisoučet = 524,955 [D]</t>
  </si>
  <si>
    <t>Položka zahrnuje:
- veškeré poplatky provozovateli skládky související s uložením odpadu na skládce.
Položka nezahrnuje:
- x</t>
  </si>
  <si>
    <t>beton - vpusti 4*1*1*1 = 4,000 [A]</t>
  </si>
  <si>
    <t>Zemní práce</t>
  </si>
  <si>
    <t>113328</t>
  </si>
  <si>
    <t>ODSTRANĚNÍ PODKLADŮ ZPEVNĚNÝCH PLOCH Z KAMENIVA NESTMEL, ODVOZ DO 20KM</t>
  </si>
  <si>
    <t>odstranění stávajících podkladních vrstev, vč. odvozu na skládku, tl. 200 mm (1707,5+219)*0,200 = 385,300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</si>
  <si>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</si>
  <si>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122738</t>
  </si>
  <si>
    <t>ODKOPÁVKY A PROKOPÁVKY OBECNÉ TŘ. I, ODVOZ DO 20KM</t>
  </si>
  <si>
    <t>dočištění po původních uličních vpustích 4*1*1*1 = 4,000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</si>
  <si>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</si>
  <si>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123731</t>
  </si>
  <si>
    <t>ODKOP PRO SPOD STAVBU SILNIC A ŽELEZNIC TŘ. I, ODVOZ DO 1KM</t>
  </si>
  <si>
    <t>odkop stávajícího materiálu pro realizaci vozovky, tl. 100 mm + 40 mm, kostky budou uloženy na mezideponii u čerpací stanice městyse Jimramov, ČERPÁNÍ SE SOUHLASEM TDS (1707,5+219)*0,14 = 269,710 [A]</t>
  </si>
  <si>
    <t>123738</t>
  </si>
  <si>
    <t>ODKOP PRO SPOD STAVBU SILNIC A ŽELEZNIC TŘ. I, ODVOZ DO 20KM</t>
  </si>
  <si>
    <t>odkop stávajícího materiálu pro sanace, tl. 250 mm 219,4*1*0,250*2 = 109,700 [A]_x000D_
odkop sanace podloží, předpoklad 15%, tl. 250 mm, ČERPÁNÍ SE SOUHLASEM TDS 219,4*2*1,0*0,25*0,15 = 16,455 [B]_x000D_
Mezisoučet = 126,155 [C]</t>
  </si>
  <si>
    <t>132738</t>
  </si>
  <si>
    <t>HLOUBENÍ RÝH ŠÍŘ DO 2M PAŽ I NEPAŽ TŘ. I, ODVOZ DO 20KM</t>
  </si>
  <si>
    <t>kanalizační potrubí 2,7+1,8 = 4,500 [A]_x000D_
kanalizační vpusti 5*1*1*1 = 5,000 [B]_x000D_
Mezisoučet = 9,500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</si>
  <si>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</si>
  <si>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</si>
  <si>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</si>
  <si>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ŠD 0/32 zásyp uličních vpustí 9*1*1*1 = 9,000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</si>
  <si>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</si>
  <si>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</si>
  <si>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</si>
  <si>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kanal. potrubí ŠP 0/22 0,27*14,5*0,5+0,075*33,9*0,5 = 3,229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</si>
  <si>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</si>
  <si>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</si>
  <si>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</si>
  <si>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M2</t>
  </si>
  <si>
    <t>zhutnění podkladu po odstranění vrstvy kameniva, ČERPÁNÍ SE SOUHLASEM TDS (1707,5+219) = 1926,500 [A]</t>
  </si>
  <si>
    <t>Položka zahrnuje:
- úpravu pláně včetně vyrovnání výškových rozdílů. Míru zhutnění určuje projekt.
Položka nezahrnuje:
- x</t>
  </si>
  <si>
    <t>2</t>
  </si>
  <si>
    <t>Základy</t>
  </si>
  <si>
    <t>21461</t>
  </si>
  <si>
    <t>SEPARAČNÍ GEOTEXTILIE</t>
  </si>
  <si>
    <t>separační geotextilie s mechanickou odolností proti statickému protržení min. 3kN 219,4*2*1,0 = 438,800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</si>
  <si>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</si>
  <si>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</si>
  <si>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</si>
  <si>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451313</t>
  </si>
  <si>
    <t>PODKLADNÍ A VÝPLŇOVÉ VRSTVY Z PROSTÉHO BETONU C16/20</t>
  </si>
  <si>
    <t>podkladní beton C16/20 pro drenáž 0,044*219,04*2 = 19,276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</si>
  <si>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</si>
  <si>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</si>
  <si>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</si>
  <si>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ŠD 0/32 sanace krajů, předpoklad 15%, ČERPÁNÍ SE SOUHLASEM TDS 219,4*2*1,0*0,25*0,15 = 16,455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</si>
  <si>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</si>
  <si>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výplň drenáže fr. 8/16 219,4*2*0,011 = 4,827 [A]</t>
  </si>
  <si>
    <t>5</t>
  </si>
  <si>
    <t>Komunikace</t>
  </si>
  <si>
    <t>56140G</t>
  </si>
  <si>
    <t>SMĚSI Z KAMENIVA STMELENÉ CEMENTEM  SC C 8/10</t>
  </si>
  <si>
    <t>stmelená vrstva SC 8/10 tl. 200 mm 1707,5*0,20 = 341,500 [A]_x000D_
SC 8/10 do sanací tl. 250mm, ČERPÁNÍ SE SOUHLASEM TDS 219,04*1,0*0,25*2 = 109,520 [B]_x000D_
Mezisoučet = 451,020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</si>
  <si>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</si>
  <si>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58211</t>
  </si>
  <si>
    <t>DLÁŽDĚNÉ KRYTY Z VELKÝCH KOSTEK DO LOŽE Z KAMENIVA</t>
  </si>
  <si>
    <t>VDZ pruh, kostka velká, předpoklad 5% nových kostek 219,4*2*0,16*0,05 = 3,510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</si>
  <si>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</si>
  <si>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</si>
  <si>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</si>
  <si>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587201</t>
  </si>
  <si>
    <t>PŘEDLÁŽDĚNÍ KRYTU Z VELKÝCH KOSTEK</t>
  </si>
  <si>
    <t>VDZ pruh velká kostka 219,4*2*0,16 = 70,208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</si>
  <si>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</si>
  <si>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587202</t>
  </si>
  <si>
    <t>PŘEDLÁŽDĚNÍ KRYTU Z DROBNÝCH KOSTEK</t>
  </si>
  <si>
    <t>dlažba kamenná, oblouková (vějířová), vč. lože z kameniva fr. 4/8 tl. 40 mm_x000D__x000D_
skladování na mezideponii městyse Jimramov do 1km (plocha u čerpací stanice) 1707,5 = 1707,500 [A]</t>
  </si>
  <si>
    <t>8</t>
  </si>
  <si>
    <t>Potrubí</t>
  </si>
  <si>
    <t>87434</t>
  </si>
  <si>
    <t>POTRUBÍ Z TRUB PLASTOVÝCH ODPADNÍCH DN DO 200MM</t>
  </si>
  <si>
    <t>M</t>
  </si>
  <si>
    <t>kanalizační potrubí KG DN 200 mm 14,5+33,9 = 48,400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</si>
  <si>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</si>
  <si>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875272</t>
  </si>
  <si>
    <t>POTRUBÍ DREN Z TRUB PLAST (I FLEXIBIL) DN DO 100MM DĚROVANÝCH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</si>
  <si>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</si>
  <si>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89712</t>
  </si>
  <si>
    <t>VPUSŤ KANALIZAČNÍ ULIČNÍ KOMPLETNÍ Z BETONOVÝCH DÍLCŮ</t>
  </si>
  <si>
    <t>nové uliční vpusti 9 = 9,000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</si>
  <si>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</si>
  <si>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</si>
  <si>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</si>
  <si>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96687</t>
  </si>
  <si>
    <t>VYBOURÁNÍ ULIČNÍCH VPUSTÍ KOMPLETNÍCH</t>
  </si>
  <si>
    <t>vybourání původních šachet 4 = 4,000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</si>
  <si>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</si>
  <si>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hloubení ul.vpusti, potrubí 8,5 = 8,500 [A]_x000D_
odkopávky 5 = 5,000 [B]_x000D_
Mezisoučet = 13,500 [C]</t>
  </si>
  <si>
    <t>vybourané ul. vpusti 5 = 5,000 [A]</t>
  </si>
  <si>
    <t>113521</t>
  </si>
  <si>
    <t>ODSTRANĚNÍ CHODNÍKOVÝCH A SILNIČNÍCH OBRUBNÍKŮ BETONOVÝCH, ODVOZ DO 1KM</t>
  </si>
  <si>
    <t>dočištění po původních uličních vpustí 5*1*1*1 = 5,000 [A]</t>
  </si>
  <si>
    <t>hloubení rýhy pro potrubí 2,7+1,8 = 4,500 [A]_x000D_
hloubení pro uliční vpusti 4*1*1*1 = 4,000 [B]_x000D_
Mezisoučet = 8,500 [C]</t>
  </si>
  <si>
    <t>zásyp UV ŠD 0/32 (4+5)*1*1*1 = 9,000 [A]</t>
  </si>
  <si>
    <t>obsyp potrubí ŠP 0/22 2,0+1,3 = 3,300 [A]</t>
  </si>
  <si>
    <t>272313</t>
  </si>
  <si>
    <t>ZÁKLADY Z PROSTÉHO BETONU DO C16/20</t>
  </si>
  <si>
    <t>kanalizační potrubí KG DN 200 14,5+33,9 = 48,400 [A]</t>
  </si>
  <si>
    <t>4+5 = 9,000 [A]</t>
  </si>
  <si>
    <t>917425</t>
  </si>
  <si>
    <t>CHODNÍKOVÉ OBRUBY Z KAMENNÝCH OBRUBNÍKŮ ŠÍŘ 200MM</t>
  </si>
  <si>
    <t>specifikace dle Rozhodnutí MěÚ NMNM 86,2 = 86,200 [A]</t>
  </si>
  <si>
    <t>Položka zahrnuje:
- dodání a pokládku betonových obrubníků o rozměrech předepsaných zadávací dokumentací
- betonové lože i boční betonovou opěrku
Položka nezahrnuje:
- x</t>
  </si>
  <si>
    <t>91782</t>
  </si>
  <si>
    <t>VÝŠKOVÁ ÚPRAVA OBRUBNÍKŮ KAMENNÝCH</t>
  </si>
  <si>
    <t>Položka zahrnuje:
- vytrhání, očištění, manipulaci
- nové betonové lože a osazení. 
Položka nezahrnuje:
- nutné doplnění novými obrubami se uvede v položkách 9172 až 9177</t>
  </si>
  <si>
    <t>11130</t>
  </si>
  <si>
    <t>SEJMUTÍ DRNU</t>
  </si>
  <si>
    <t>111,7 = 111,700 [A]</t>
  </si>
  <si>
    <t>Položka zahrnuje:
- vodorovnou dopravu  a uložení na skládku
Položka nezahrnuje:
- x</t>
  </si>
  <si>
    <t>113544</t>
  </si>
  <si>
    <t>ODSTRANĚNÍ OBRUB Z KRAJNÍKŮ, ODVOZ DO 5KM</t>
  </si>
  <si>
    <t>odstranění betonových krajníků, vč. uložení na skládku městyse Jimramov 220,6 = 220,600 [A]</t>
  </si>
  <si>
    <t>122734</t>
  </si>
  <si>
    <t>ODKOPÁVKY A PROKOPÁVKY OBECNÉ TŘ. I, ODVOZ DO 5KM</t>
  </si>
  <si>
    <t>odkopání hlíny tl. 250 mm 111,7*0,25 = 27,925 [A]_x000D_
odkop mlatového sjezdu tl. 150 mm, vč. uložení na skládku městyse Jimramov 703,7*0,15 = 105,555 [B]_x000D_
Mezisoučet = 133,480 [C]</t>
  </si>
  <si>
    <t>18231</t>
  </si>
  <si>
    <t>ROZPROSTŘENÍ ORNICE V ROVINĚ V TL DO 0,10M</t>
  </si>
  <si>
    <t>doplnění zeminy 28,9 = 28,900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</si>
  <si>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</si>
  <si>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</si>
  <si>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</si>
  <si>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28,9 = 28,900 [A]</t>
  </si>
  <si>
    <t>Položka zahrnuje:
- dodání předepsané travní směsi, její výsev na ornici, zalévání, první pokosení, to vše bez ohledu na sklon terénu
Položka nezahrnuje:
- x</t>
  </si>
  <si>
    <t>56336</t>
  </si>
  <si>
    <t>VOZOVKOVÉ VRSTVY ZE ŠTĚRKODRTI TL. DO 300MM</t>
  </si>
  <si>
    <t>ŠD 0/63 tl. 300 mm 815,4 = 815,400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</si>
  <si>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</si>
  <si>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582311</t>
  </si>
  <si>
    <t>DLÁŽDĚNÉ KRYTY Z MOZAIK KOSTEK JEDNOBAREVNÝCH DO LOŽE Z KAMENIVA</t>
  </si>
  <si>
    <t>mozaika 6x8cm kostky 12,4 = 12,400 [A]</t>
  </si>
  <si>
    <t>58241</t>
  </si>
  <si>
    <t>DLÁŽDĚNÉ KRYTY Z KAMEN DESEK DO LOŽE Z KAMENIVA</t>
  </si>
  <si>
    <t>"rozvolněná dlažba" dle specifikace v rozhodnutí MěÚ NMNM 815,4-127,4 = 688,000 [A]</t>
  </si>
  <si>
    <t>58242</t>
  </si>
  <si>
    <t>DLÁŽDĚNÉ KRYTY Z KAMEN DESEK DO LOŽE Z MC</t>
  </si>
  <si>
    <t>"rozvolněná dlažba" dle specifikace v rozhodnutí MěÚ NMNM, délka krajníků 254,8 * 0,5m, tzn. kraje dlažby budou v betonu, krajníky nebudou 254,8*0,5 = 127,400 [A]</t>
  </si>
  <si>
    <t>předláždění kostek 6*8 (mozaika) 3,2 = 3,200 [A]</t>
  </si>
  <si>
    <t>91783</t>
  </si>
  <si>
    <t>VÝŠKOVÁ ÚPRAVA OBRUB Z KRAJNÍKŮ</t>
  </si>
  <si>
    <t>stávající kamenné krajníky budou využity zpět do stavby 27 = 27,000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</si>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</sst>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7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8" xr:uid="{00000000-0005-0000-0000-000008000000}"/>
    <cellStyle name="NadpisySloupcuStyle" xfId="4" xr:uid="{00000000-0005-0000-0000-000004000000}"/>
    <cellStyle name="NormalBoldLeftStyle" xfId="5" xr:uid="{00000000-0005-0000-0000-000005000000}"/>
    <cellStyle name="NormalBoldRightStyle" xfId="6" xr:uid="{00000000-0005-0000-0000-000006000000}"/>
    <cellStyle name="NormalBoldStyle" xfId="10" xr:uid="{00000000-0005-0000-0000-00000A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7" xr:uid="{00000000-0005-0000-0000-000007000000}"/>
    <cellStyle name="StavebniDilStyle" xfId="9" xr:uid="{00000000-0005-0000-0000-00000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workbookViewId="0"/>
  </sheetViews>
  <sheetFormatPr defaultRowHeight="14.4" x14ac:dyDescent="0.3"/>
  <cols>
    <col min="1" max="1" width="8.44140625" bestFit="1" customWidth="1"/>
    <col min="2" max="2" width="129.5546875" customWidth="1"/>
    <col min="3" max="5" width="19.4414062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44" t="s">
        <v>2</v>
      </c>
      <c r="C2" s="3"/>
      <c r="D2" s="3"/>
      <c r="E2" s="3"/>
    </row>
    <row r="3" spans="1:5" x14ac:dyDescent="0.3">
      <c r="A3" s="3"/>
      <c r="B3" s="45"/>
      <c r="C3" s="3"/>
      <c r="D3" s="3"/>
      <c r="E3" s="3"/>
    </row>
    <row r="4" spans="1:5" x14ac:dyDescent="0.3">
      <c r="A4" s="3"/>
      <c r="B4" s="44" t="s">
        <v>3</v>
      </c>
      <c r="C4" s="45"/>
      <c r="D4" s="45"/>
      <c r="E4" s="45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5" t="s">
        <v>4</v>
      </c>
      <c r="C6" s="6">
        <f>SUM(C10:C14)</f>
        <v>0</v>
      </c>
      <c r="D6" s="3"/>
      <c r="E6" s="3"/>
    </row>
    <row r="7" spans="1:5" x14ac:dyDescent="0.3">
      <c r="A7" s="3"/>
      <c r="B7" s="5" t="s">
        <v>5</v>
      </c>
      <c r="C7" s="6">
        <f>SUM(E10:E14)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3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spans="1:5" x14ac:dyDescent="0.3">
      <c r="A11" s="8" t="s">
        <v>13</v>
      </c>
      <c r="B11" s="8" t="s">
        <v>14</v>
      </c>
      <c r="C11" s="9">
        <f>'SO 101a'!I3</f>
        <v>0</v>
      </c>
      <c r="D11" s="9">
        <f>SUMIFS('SO 101a'!O:O,'SO 101a'!A:A,"P")</f>
        <v>0</v>
      </c>
      <c r="E11" s="9">
        <f>C11+D11</f>
        <v>0</v>
      </c>
    </row>
    <row r="12" spans="1:5" x14ac:dyDescent="0.3">
      <c r="A12" s="8" t="s">
        <v>15</v>
      </c>
      <c r="B12" s="8" t="s">
        <v>16</v>
      </c>
      <c r="C12" s="9">
        <f>'SO 101b'!I3</f>
        <v>0</v>
      </c>
      <c r="D12" s="9">
        <f>SUMIFS('SO 101b'!O:O,'SO 101b'!A:A,"P")</f>
        <v>0</v>
      </c>
      <c r="E12" s="9">
        <f>C12+D12</f>
        <v>0</v>
      </c>
    </row>
    <row r="13" spans="1:5" x14ac:dyDescent="0.3">
      <c r="A13" s="8" t="s">
        <v>17</v>
      </c>
      <c r="B13" s="8" t="s">
        <v>18</v>
      </c>
      <c r="C13" s="9">
        <f>'SO 102'!I3</f>
        <v>0</v>
      </c>
      <c r="D13" s="9">
        <f>SUMIFS('SO 102'!O:O,'SO 102'!A:A,"P")</f>
        <v>0</v>
      </c>
      <c r="E13" s="9">
        <f>C13+D13</f>
        <v>0</v>
      </c>
    </row>
    <row r="14" spans="1:5" x14ac:dyDescent="0.3">
      <c r="A14" s="8" t="s">
        <v>19</v>
      </c>
      <c r="B14" s="8" t="s">
        <v>20</v>
      </c>
      <c r="C14" s="9">
        <f>'SO 901'!I3</f>
        <v>0</v>
      </c>
      <c r="D14" s="9">
        <f>SUMIFS('SO 901'!O:O,'SO 901'!A:A,"P")</f>
        <v>0</v>
      </c>
      <c r="E14" s="9">
        <f>C14+D14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9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3">
      <c r="A3" s="3" t="s">
        <v>22</v>
      </c>
      <c r="B3" s="16" t="s">
        <v>23</v>
      </c>
      <c r="C3" s="46" t="s">
        <v>24</v>
      </c>
      <c r="D3" s="47"/>
      <c r="E3" s="17" t="s">
        <v>25</v>
      </c>
      <c r="F3" s="3"/>
      <c r="G3" s="3"/>
      <c r="H3" s="18" t="s">
        <v>11</v>
      </c>
      <c r="I3" s="19">
        <f>SUMIFS(I8:I29,A8:A29,"SD")</f>
        <v>0</v>
      </c>
      <c r="J3" s="15"/>
      <c r="O3">
        <v>0</v>
      </c>
      <c r="P3">
        <v>2</v>
      </c>
    </row>
    <row r="4" spans="1:16" x14ac:dyDescent="0.3">
      <c r="A4" s="3" t="s">
        <v>26</v>
      </c>
      <c r="B4" s="16" t="s">
        <v>27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48" t="s">
        <v>28</v>
      </c>
      <c r="B5" s="49" t="s">
        <v>29</v>
      </c>
      <c r="C5" s="50" t="s">
        <v>30</v>
      </c>
      <c r="D5" s="50" t="s">
        <v>31</v>
      </c>
      <c r="E5" s="50" t="s">
        <v>32</v>
      </c>
      <c r="F5" s="50" t="s">
        <v>33</v>
      </c>
      <c r="G5" s="50" t="s">
        <v>34</v>
      </c>
      <c r="H5" s="50" t="s">
        <v>35</v>
      </c>
      <c r="I5" s="50"/>
      <c r="J5" s="51" t="s">
        <v>36</v>
      </c>
      <c r="O5">
        <v>0.21</v>
      </c>
    </row>
    <row r="6" spans="1:16" x14ac:dyDescent="0.3">
      <c r="A6" s="48"/>
      <c r="B6" s="49"/>
      <c r="C6" s="50"/>
      <c r="D6" s="50"/>
      <c r="E6" s="50"/>
      <c r="F6" s="50"/>
      <c r="G6" s="50"/>
      <c r="H6" s="7" t="s">
        <v>37</v>
      </c>
      <c r="I6" s="7" t="s">
        <v>38</v>
      </c>
      <c r="J6" s="5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SUMIFS(I9:I29,A9:A29,"P")</f>
        <v>0</v>
      </c>
      <c r="J8" s="29"/>
    </row>
    <row r="9" spans="1:16" x14ac:dyDescent="0.3">
      <c r="A9" s="30" t="s">
        <v>42</v>
      </c>
      <c r="B9" s="30">
        <v>1</v>
      </c>
      <c r="C9" s="31" t="s">
        <v>43</v>
      </c>
      <c r="D9" s="30" t="s">
        <v>44</v>
      </c>
      <c r="E9" s="32" t="s">
        <v>45</v>
      </c>
      <c r="F9" s="33" t="s">
        <v>46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47</v>
      </c>
      <c r="B10" s="37"/>
      <c r="E10" s="38" t="s">
        <v>44</v>
      </c>
      <c r="J10" s="39"/>
    </row>
    <row r="11" spans="1:16" ht="57.6" x14ac:dyDescent="0.3">
      <c r="A11" s="30" t="s">
        <v>48</v>
      </c>
      <c r="B11" s="37"/>
      <c r="E11" s="32" t="s">
        <v>49</v>
      </c>
      <c r="J11" s="39"/>
    </row>
    <row r="12" spans="1:16" x14ac:dyDescent="0.3">
      <c r="A12" s="30" t="s">
        <v>42</v>
      </c>
      <c r="B12" s="30">
        <v>3</v>
      </c>
      <c r="C12" s="31" t="s">
        <v>50</v>
      </c>
      <c r="D12" s="30" t="s">
        <v>44</v>
      </c>
      <c r="E12" s="32" t="s">
        <v>51</v>
      </c>
      <c r="F12" s="33" t="s">
        <v>46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47</v>
      </c>
      <c r="B13" s="37"/>
      <c r="E13" s="38" t="s">
        <v>44</v>
      </c>
      <c r="J13" s="39"/>
    </row>
    <row r="14" spans="1:16" x14ac:dyDescent="0.3">
      <c r="A14" s="30" t="s">
        <v>52</v>
      </c>
      <c r="B14" s="37"/>
      <c r="E14" s="40" t="s">
        <v>53</v>
      </c>
      <c r="J14" s="39"/>
    </row>
    <row r="15" spans="1:16" ht="57.6" x14ac:dyDescent="0.3">
      <c r="A15" s="30" t="s">
        <v>48</v>
      </c>
      <c r="B15" s="37"/>
      <c r="E15" s="32" t="s">
        <v>54</v>
      </c>
      <c r="J15" s="39"/>
    </row>
    <row r="16" spans="1:16" x14ac:dyDescent="0.3">
      <c r="A16" s="30" t="s">
        <v>42</v>
      </c>
      <c r="B16" s="30">
        <v>4</v>
      </c>
      <c r="C16" s="31" t="s">
        <v>50</v>
      </c>
      <c r="D16" s="30" t="s">
        <v>55</v>
      </c>
      <c r="E16" s="32" t="s">
        <v>51</v>
      </c>
      <c r="F16" s="33" t="s">
        <v>46</v>
      </c>
      <c r="G16" s="34">
        <v>1</v>
      </c>
      <c r="H16" s="35">
        <v>0</v>
      </c>
      <c r="I16" s="35">
        <f>ROUND(G16*H16,P4)</f>
        <v>0</v>
      </c>
      <c r="J16" s="30"/>
      <c r="O16" s="36">
        <f>I16*0.21</f>
        <v>0</v>
      </c>
      <c r="P16">
        <v>3</v>
      </c>
    </row>
    <row r="17" spans="1:16" x14ac:dyDescent="0.3">
      <c r="A17" s="30" t="s">
        <v>47</v>
      </c>
      <c r="B17" s="37"/>
      <c r="E17" s="38" t="s">
        <v>44</v>
      </c>
      <c r="J17" s="39"/>
    </row>
    <row r="18" spans="1:16" x14ac:dyDescent="0.3">
      <c r="A18" s="30" t="s">
        <v>52</v>
      </c>
      <c r="B18" s="37"/>
      <c r="E18" s="40" t="s">
        <v>56</v>
      </c>
      <c r="J18" s="39"/>
    </row>
    <row r="19" spans="1:16" ht="57.6" x14ac:dyDescent="0.3">
      <c r="A19" s="30" t="s">
        <v>48</v>
      </c>
      <c r="B19" s="37"/>
      <c r="E19" s="32" t="s">
        <v>54</v>
      </c>
      <c r="J19" s="39"/>
    </row>
    <row r="20" spans="1:16" x14ac:dyDescent="0.3">
      <c r="A20" s="30" t="s">
        <v>42</v>
      </c>
      <c r="B20" s="30">
        <v>7</v>
      </c>
      <c r="C20" s="31" t="s">
        <v>57</v>
      </c>
      <c r="D20" s="30" t="s">
        <v>44</v>
      </c>
      <c r="E20" s="32" t="s">
        <v>58</v>
      </c>
      <c r="F20" s="33" t="s">
        <v>46</v>
      </c>
      <c r="G20" s="34">
        <v>1</v>
      </c>
      <c r="H20" s="35">
        <v>0</v>
      </c>
      <c r="I20" s="35">
        <f>ROUND(G20*H20,P4)</f>
        <v>0</v>
      </c>
      <c r="J20" s="30"/>
      <c r="O20" s="36">
        <f>I20*0.21</f>
        <v>0</v>
      </c>
      <c r="P20">
        <v>3</v>
      </c>
    </row>
    <row r="21" spans="1:16" x14ac:dyDescent="0.3">
      <c r="A21" s="30" t="s">
        <v>47</v>
      </c>
      <c r="B21" s="37"/>
      <c r="E21" s="38" t="s">
        <v>44</v>
      </c>
      <c r="J21" s="39"/>
    </row>
    <row r="22" spans="1:16" ht="28.8" x14ac:dyDescent="0.3">
      <c r="A22" s="30" t="s">
        <v>52</v>
      </c>
      <c r="B22" s="37"/>
      <c r="E22" s="40" t="s">
        <v>59</v>
      </c>
      <c r="J22" s="39"/>
    </row>
    <row r="23" spans="1:16" ht="57.6" x14ac:dyDescent="0.3">
      <c r="A23" s="30" t="s">
        <v>48</v>
      </c>
      <c r="B23" s="37"/>
      <c r="E23" s="32" t="s">
        <v>54</v>
      </c>
      <c r="J23" s="39"/>
    </row>
    <row r="24" spans="1:16" x14ac:dyDescent="0.3">
      <c r="A24" s="30" t="s">
        <v>42</v>
      </c>
      <c r="B24" s="30">
        <v>2</v>
      </c>
      <c r="C24" s="31" t="s">
        <v>60</v>
      </c>
      <c r="D24" s="30" t="s">
        <v>44</v>
      </c>
      <c r="E24" s="32" t="s">
        <v>61</v>
      </c>
      <c r="F24" s="33" t="s">
        <v>46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x14ac:dyDescent="0.3">
      <c r="A25" s="30" t="s">
        <v>47</v>
      </c>
      <c r="B25" s="37"/>
      <c r="E25" s="38" t="s">
        <v>44</v>
      </c>
      <c r="J25" s="39"/>
    </row>
    <row r="26" spans="1:16" ht="129.6" x14ac:dyDescent="0.3">
      <c r="A26" s="30" t="s">
        <v>48</v>
      </c>
      <c r="B26" s="37"/>
      <c r="E26" s="32" t="s">
        <v>62</v>
      </c>
      <c r="J26" s="39"/>
    </row>
    <row r="27" spans="1:16" x14ac:dyDescent="0.3">
      <c r="A27" s="30" t="s">
        <v>42</v>
      </c>
      <c r="B27" s="30">
        <v>5</v>
      </c>
      <c r="C27" s="31" t="s">
        <v>63</v>
      </c>
      <c r="D27" s="30" t="s">
        <v>44</v>
      </c>
      <c r="E27" s="32" t="s">
        <v>64</v>
      </c>
      <c r="F27" s="33" t="s">
        <v>65</v>
      </c>
      <c r="G27" s="34">
        <v>1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x14ac:dyDescent="0.3">
      <c r="A28" s="30" t="s">
        <v>47</v>
      </c>
      <c r="B28" s="37"/>
      <c r="E28" s="38" t="s">
        <v>44</v>
      </c>
      <c r="J28" s="39"/>
    </row>
    <row r="29" spans="1:16" ht="129.6" x14ac:dyDescent="0.3">
      <c r="A29" s="30" t="s">
        <v>48</v>
      </c>
      <c r="B29" s="41"/>
      <c r="C29" s="42"/>
      <c r="D29" s="42"/>
      <c r="E29" s="32" t="s">
        <v>66</v>
      </c>
      <c r="F29" s="42"/>
      <c r="G29" s="42"/>
      <c r="H29" s="42"/>
      <c r="I29" s="42"/>
      <c r="J29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3">
      <c r="A3" s="3" t="s">
        <v>22</v>
      </c>
      <c r="B3" s="16" t="s">
        <v>23</v>
      </c>
      <c r="C3" s="46" t="s">
        <v>24</v>
      </c>
      <c r="D3" s="47"/>
      <c r="E3" s="17" t="s">
        <v>25</v>
      </c>
      <c r="F3" s="3"/>
      <c r="G3" s="3"/>
      <c r="H3" s="18" t="s">
        <v>13</v>
      </c>
      <c r="I3" s="19">
        <f>SUMIFS(I8:I104,A8:A104,"SD")</f>
        <v>0</v>
      </c>
      <c r="J3" s="15"/>
      <c r="O3">
        <v>0</v>
      </c>
      <c r="P3">
        <v>2</v>
      </c>
    </row>
    <row r="4" spans="1:16" x14ac:dyDescent="0.3">
      <c r="A4" s="3" t="s">
        <v>26</v>
      </c>
      <c r="B4" s="16" t="s">
        <v>27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48" t="s">
        <v>28</v>
      </c>
      <c r="B5" s="49" t="s">
        <v>29</v>
      </c>
      <c r="C5" s="50" t="s">
        <v>30</v>
      </c>
      <c r="D5" s="50" t="s">
        <v>31</v>
      </c>
      <c r="E5" s="50" t="s">
        <v>32</v>
      </c>
      <c r="F5" s="50" t="s">
        <v>33</v>
      </c>
      <c r="G5" s="50" t="s">
        <v>34</v>
      </c>
      <c r="H5" s="50" t="s">
        <v>35</v>
      </c>
      <c r="I5" s="50"/>
      <c r="J5" s="51" t="s">
        <v>36</v>
      </c>
      <c r="O5">
        <v>0.21</v>
      </c>
    </row>
    <row r="6" spans="1:16" x14ac:dyDescent="0.3">
      <c r="A6" s="48"/>
      <c r="B6" s="49"/>
      <c r="C6" s="50"/>
      <c r="D6" s="50"/>
      <c r="E6" s="50"/>
      <c r="F6" s="50"/>
      <c r="G6" s="50"/>
      <c r="H6" s="7" t="s">
        <v>37</v>
      </c>
      <c r="I6" s="7" t="s">
        <v>38</v>
      </c>
      <c r="J6" s="5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SUMIFS(I9:I16,A9:A16,"P")</f>
        <v>0</v>
      </c>
      <c r="J8" s="29"/>
    </row>
    <row r="9" spans="1:16" x14ac:dyDescent="0.3">
      <c r="A9" s="30" t="s">
        <v>42</v>
      </c>
      <c r="B9" s="30">
        <v>5</v>
      </c>
      <c r="C9" s="31" t="s">
        <v>67</v>
      </c>
      <c r="D9" s="30" t="s">
        <v>44</v>
      </c>
      <c r="E9" s="32" t="s">
        <v>68</v>
      </c>
      <c r="F9" s="33" t="s">
        <v>69</v>
      </c>
      <c r="G9" s="34">
        <v>524.95500000000004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47</v>
      </c>
      <c r="B10" s="37"/>
      <c r="E10" s="32" t="s">
        <v>70</v>
      </c>
      <c r="J10" s="39"/>
    </row>
    <row r="11" spans="1:16" ht="57.6" x14ac:dyDescent="0.3">
      <c r="A11" s="30" t="s">
        <v>52</v>
      </c>
      <c r="B11" s="37"/>
      <c r="E11" s="40" t="s">
        <v>71</v>
      </c>
      <c r="J11" s="39"/>
    </row>
    <row r="12" spans="1:16" ht="72" x14ac:dyDescent="0.3">
      <c r="A12" s="30" t="s">
        <v>48</v>
      </c>
      <c r="B12" s="37"/>
      <c r="E12" s="32" t="s">
        <v>72</v>
      </c>
      <c r="J12" s="39"/>
    </row>
    <row r="13" spans="1:16" x14ac:dyDescent="0.3">
      <c r="A13" s="30" t="s">
        <v>42</v>
      </c>
      <c r="B13" s="30">
        <v>10</v>
      </c>
      <c r="C13" s="31" t="s">
        <v>67</v>
      </c>
      <c r="D13" s="30" t="s">
        <v>55</v>
      </c>
      <c r="E13" s="32" t="s">
        <v>68</v>
      </c>
      <c r="F13" s="33" t="s">
        <v>69</v>
      </c>
      <c r="G13" s="34">
        <v>4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47</v>
      </c>
      <c r="B14" s="37"/>
      <c r="E14" s="38" t="s">
        <v>44</v>
      </c>
      <c r="J14" s="39"/>
    </row>
    <row r="15" spans="1:16" x14ac:dyDescent="0.3">
      <c r="A15" s="30" t="s">
        <v>52</v>
      </c>
      <c r="B15" s="37"/>
      <c r="E15" s="40" t="s">
        <v>73</v>
      </c>
      <c r="J15" s="39"/>
    </row>
    <row r="16" spans="1:16" ht="72" x14ac:dyDescent="0.3">
      <c r="A16" s="30" t="s">
        <v>48</v>
      </c>
      <c r="B16" s="37"/>
      <c r="E16" s="32" t="s">
        <v>72</v>
      </c>
      <c r="J16" s="39"/>
    </row>
    <row r="17" spans="1:16" x14ac:dyDescent="0.3">
      <c r="A17" s="24" t="s">
        <v>39</v>
      </c>
      <c r="B17" s="25"/>
      <c r="C17" s="26" t="s">
        <v>55</v>
      </c>
      <c r="D17" s="27"/>
      <c r="E17" s="24" t="s">
        <v>74</v>
      </c>
      <c r="F17" s="27"/>
      <c r="G17" s="27"/>
      <c r="H17" s="27"/>
      <c r="I17" s="28">
        <f>SUMIFS(I18:I49,A18:A49,"P")</f>
        <v>0</v>
      </c>
      <c r="J17" s="29"/>
    </row>
    <row r="18" spans="1:16" ht="28.8" x14ac:dyDescent="0.3">
      <c r="A18" s="30" t="s">
        <v>42</v>
      </c>
      <c r="B18" s="30">
        <v>4</v>
      </c>
      <c r="C18" s="31" t="s">
        <v>75</v>
      </c>
      <c r="D18" s="30" t="s">
        <v>44</v>
      </c>
      <c r="E18" s="32" t="s">
        <v>76</v>
      </c>
      <c r="F18" s="33" t="s">
        <v>69</v>
      </c>
      <c r="G18" s="34">
        <v>385.3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47</v>
      </c>
      <c r="B19" s="37"/>
      <c r="E19" s="38" t="s">
        <v>44</v>
      </c>
      <c r="J19" s="39"/>
    </row>
    <row r="20" spans="1:16" ht="28.8" x14ac:dyDescent="0.3">
      <c r="A20" s="30" t="s">
        <v>52</v>
      </c>
      <c r="B20" s="37"/>
      <c r="E20" s="40" t="s">
        <v>77</v>
      </c>
      <c r="J20" s="39"/>
    </row>
    <row r="21" spans="1:16" ht="115.2" x14ac:dyDescent="0.3">
      <c r="A21" s="30" t="s">
        <v>48</v>
      </c>
      <c r="B21" s="37"/>
      <c r="E21" s="32" t="s">
        <v>78</v>
      </c>
      <c r="J21" s="39"/>
    </row>
    <row r="22" spans="1:16" x14ac:dyDescent="0.3">
      <c r="A22" s="30" t="s">
        <v>42</v>
      </c>
      <c r="B22" s="30">
        <v>11</v>
      </c>
      <c r="C22" s="31" t="s">
        <v>79</v>
      </c>
      <c r="D22" s="30" t="s">
        <v>44</v>
      </c>
      <c r="E22" s="32" t="s">
        <v>80</v>
      </c>
      <c r="F22" s="33" t="s">
        <v>69</v>
      </c>
      <c r="G22" s="34">
        <v>4</v>
      </c>
      <c r="H22" s="35">
        <v>0</v>
      </c>
      <c r="I22" s="35">
        <f>ROUND(G22*H22,P4)</f>
        <v>0</v>
      </c>
      <c r="J22" s="30"/>
      <c r="O22" s="36">
        <f>I22*0.21</f>
        <v>0</v>
      </c>
      <c r="P22">
        <v>3</v>
      </c>
    </row>
    <row r="23" spans="1:16" x14ac:dyDescent="0.3">
      <c r="A23" s="30" t="s">
        <v>47</v>
      </c>
      <c r="B23" s="37"/>
      <c r="E23" s="38" t="s">
        <v>44</v>
      </c>
      <c r="J23" s="39"/>
    </row>
    <row r="24" spans="1:16" x14ac:dyDescent="0.3">
      <c r="A24" s="30" t="s">
        <v>52</v>
      </c>
      <c r="B24" s="37"/>
      <c r="E24" s="40" t="s">
        <v>81</v>
      </c>
      <c r="J24" s="39"/>
    </row>
    <row r="25" spans="1:16" ht="409.6" x14ac:dyDescent="0.3">
      <c r="A25" s="30" t="s">
        <v>48</v>
      </c>
      <c r="B25" s="37"/>
      <c r="E25" s="32" t="s">
        <v>82</v>
      </c>
      <c r="J25" s="39"/>
    </row>
    <row r="26" spans="1:16" x14ac:dyDescent="0.3">
      <c r="A26" s="30" t="s">
        <v>42</v>
      </c>
      <c r="B26" s="30">
        <v>23</v>
      </c>
      <c r="C26" s="31" t="s">
        <v>83</v>
      </c>
      <c r="D26" s="30" t="s">
        <v>44</v>
      </c>
      <c r="E26" s="32" t="s">
        <v>84</v>
      </c>
      <c r="F26" s="33" t="s">
        <v>69</v>
      </c>
      <c r="G26" s="34">
        <v>269.70999999999998</v>
      </c>
      <c r="H26" s="35">
        <v>0</v>
      </c>
      <c r="I26" s="35">
        <f>ROUND(G26*H26,P4)</f>
        <v>0</v>
      </c>
      <c r="J26" s="30"/>
      <c r="O26" s="36">
        <f>I26*0.21</f>
        <v>0</v>
      </c>
      <c r="P26">
        <v>3</v>
      </c>
    </row>
    <row r="27" spans="1:16" x14ac:dyDescent="0.3">
      <c r="A27" s="30" t="s">
        <v>47</v>
      </c>
      <c r="B27" s="37"/>
      <c r="E27" s="38" t="s">
        <v>44</v>
      </c>
      <c r="J27" s="39"/>
    </row>
    <row r="28" spans="1:16" ht="43.2" x14ac:dyDescent="0.3">
      <c r="A28" s="30" t="s">
        <v>52</v>
      </c>
      <c r="B28" s="37"/>
      <c r="E28" s="40" t="s">
        <v>85</v>
      </c>
      <c r="J28" s="39"/>
    </row>
    <row r="29" spans="1:16" ht="409.6" x14ac:dyDescent="0.3">
      <c r="A29" s="30" t="s">
        <v>48</v>
      </c>
      <c r="B29" s="37"/>
      <c r="E29" s="32" t="s">
        <v>82</v>
      </c>
      <c r="J29" s="39"/>
    </row>
    <row r="30" spans="1:16" x14ac:dyDescent="0.3">
      <c r="A30" s="30" t="s">
        <v>42</v>
      </c>
      <c r="B30" s="30">
        <v>6</v>
      </c>
      <c r="C30" s="31" t="s">
        <v>86</v>
      </c>
      <c r="D30" s="30" t="s">
        <v>44</v>
      </c>
      <c r="E30" s="32" t="s">
        <v>87</v>
      </c>
      <c r="F30" s="33" t="s">
        <v>69</v>
      </c>
      <c r="G30" s="34">
        <v>126.155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47</v>
      </c>
      <c r="B31" s="37"/>
      <c r="E31" s="38" t="s">
        <v>44</v>
      </c>
      <c r="J31" s="39"/>
    </row>
    <row r="32" spans="1:16" ht="72" x14ac:dyDescent="0.3">
      <c r="A32" s="30" t="s">
        <v>52</v>
      </c>
      <c r="B32" s="37"/>
      <c r="E32" s="40" t="s">
        <v>88</v>
      </c>
      <c r="J32" s="39"/>
    </row>
    <row r="33" spans="1:16" ht="409.6" x14ac:dyDescent="0.3">
      <c r="A33" s="30" t="s">
        <v>48</v>
      </c>
      <c r="B33" s="37"/>
      <c r="E33" s="32" t="s">
        <v>82</v>
      </c>
      <c r="J33" s="39"/>
    </row>
    <row r="34" spans="1:16" x14ac:dyDescent="0.3">
      <c r="A34" s="30" t="s">
        <v>42</v>
      </c>
      <c r="B34" s="30">
        <v>8</v>
      </c>
      <c r="C34" s="31" t="s">
        <v>89</v>
      </c>
      <c r="D34" s="30" t="s">
        <v>44</v>
      </c>
      <c r="E34" s="32" t="s">
        <v>90</v>
      </c>
      <c r="F34" s="33" t="s">
        <v>69</v>
      </c>
      <c r="G34" s="34">
        <v>9.5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47</v>
      </c>
      <c r="B35" s="37"/>
      <c r="E35" s="38" t="s">
        <v>44</v>
      </c>
      <c r="J35" s="39"/>
    </row>
    <row r="36" spans="1:16" ht="43.2" x14ac:dyDescent="0.3">
      <c r="A36" s="30" t="s">
        <v>52</v>
      </c>
      <c r="B36" s="37"/>
      <c r="E36" s="40" t="s">
        <v>91</v>
      </c>
      <c r="J36" s="39"/>
    </row>
    <row r="37" spans="1:16" ht="409.6" x14ac:dyDescent="0.3">
      <c r="A37" s="30" t="s">
        <v>48</v>
      </c>
      <c r="B37" s="37"/>
      <c r="E37" s="32" t="s">
        <v>92</v>
      </c>
      <c r="J37" s="39"/>
    </row>
    <row r="38" spans="1:16" x14ac:dyDescent="0.3">
      <c r="A38" s="30" t="s">
        <v>42</v>
      </c>
      <c r="B38" s="30">
        <v>13</v>
      </c>
      <c r="C38" s="31" t="s">
        <v>93</v>
      </c>
      <c r="D38" s="30" t="s">
        <v>44</v>
      </c>
      <c r="E38" s="32" t="s">
        <v>94</v>
      </c>
      <c r="F38" s="33" t="s">
        <v>69</v>
      </c>
      <c r="G38" s="34">
        <v>9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x14ac:dyDescent="0.3">
      <c r="A39" s="30" t="s">
        <v>47</v>
      </c>
      <c r="B39" s="37"/>
      <c r="E39" s="38" t="s">
        <v>44</v>
      </c>
      <c r="J39" s="39"/>
    </row>
    <row r="40" spans="1:16" x14ac:dyDescent="0.3">
      <c r="A40" s="30" t="s">
        <v>52</v>
      </c>
      <c r="B40" s="37"/>
      <c r="E40" s="40" t="s">
        <v>95</v>
      </c>
      <c r="J40" s="39"/>
    </row>
    <row r="41" spans="1:16" ht="302.39999999999998" x14ac:dyDescent="0.3">
      <c r="A41" s="30" t="s">
        <v>48</v>
      </c>
      <c r="B41" s="37"/>
      <c r="E41" s="32" t="s">
        <v>96</v>
      </c>
      <c r="J41" s="39"/>
    </row>
    <row r="42" spans="1:16" x14ac:dyDescent="0.3">
      <c r="A42" s="30" t="s">
        <v>42</v>
      </c>
      <c r="B42" s="30">
        <v>14</v>
      </c>
      <c r="C42" s="31" t="s">
        <v>97</v>
      </c>
      <c r="D42" s="30" t="s">
        <v>44</v>
      </c>
      <c r="E42" s="32" t="s">
        <v>98</v>
      </c>
      <c r="F42" s="33" t="s">
        <v>69</v>
      </c>
      <c r="G42" s="34">
        <v>3.2290000000000001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47</v>
      </c>
      <c r="B43" s="37"/>
      <c r="E43" s="38" t="s">
        <v>44</v>
      </c>
      <c r="J43" s="39"/>
    </row>
    <row r="44" spans="1:16" x14ac:dyDescent="0.3">
      <c r="A44" s="30" t="s">
        <v>52</v>
      </c>
      <c r="B44" s="37"/>
      <c r="E44" s="40" t="s">
        <v>99</v>
      </c>
      <c r="J44" s="39"/>
    </row>
    <row r="45" spans="1:16" ht="388.8" x14ac:dyDescent="0.3">
      <c r="A45" s="30" t="s">
        <v>48</v>
      </c>
      <c r="B45" s="37"/>
      <c r="E45" s="32" t="s">
        <v>100</v>
      </c>
      <c r="J45" s="39"/>
    </row>
    <row r="46" spans="1:16" x14ac:dyDescent="0.3">
      <c r="A46" s="30" t="s">
        <v>42</v>
      </c>
      <c r="B46" s="30">
        <v>7</v>
      </c>
      <c r="C46" s="31" t="s">
        <v>101</v>
      </c>
      <c r="D46" s="30" t="s">
        <v>44</v>
      </c>
      <c r="E46" s="32" t="s">
        <v>102</v>
      </c>
      <c r="F46" s="33" t="s">
        <v>103</v>
      </c>
      <c r="G46" s="34">
        <v>1926.5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x14ac:dyDescent="0.3">
      <c r="A47" s="30" t="s">
        <v>47</v>
      </c>
      <c r="B47" s="37"/>
      <c r="E47" s="38" t="s">
        <v>44</v>
      </c>
      <c r="J47" s="39"/>
    </row>
    <row r="48" spans="1:16" ht="28.8" x14ac:dyDescent="0.3">
      <c r="A48" s="30" t="s">
        <v>52</v>
      </c>
      <c r="B48" s="37"/>
      <c r="E48" s="40" t="s">
        <v>104</v>
      </c>
      <c r="J48" s="39"/>
    </row>
    <row r="49" spans="1:16" ht="72" x14ac:dyDescent="0.3">
      <c r="A49" s="30" t="s">
        <v>48</v>
      </c>
      <c r="B49" s="37"/>
      <c r="E49" s="32" t="s">
        <v>105</v>
      </c>
      <c r="J49" s="39"/>
    </row>
    <row r="50" spans="1:16" x14ac:dyDescent="0.3">
      <c r="A50" s="24" t="s">
        <v>39</v>
      </c>
      <c r="B50" s="25"/>
      <c r="C50" s="26" t="s">
        <v>106</v>
      </c>
      <c r="D50" s="27"/>
      <c r="E50" s="24" t="s">
        <v>107</v>
      </c>
      <c r="F50" s="27"/>
      <c r="G50" s="27"/>
      <c r="H50" s="27"/>
      <c r="I50" s="28">
        <f>SUMIFS(I51:I54,A51:A54,"P")</f>
        <v>0</v>
      </c>
      <c r="J50" s="29"/>
    </row>
    <row r="51" spans="1:16" x14ac:dyDescent="0.3">
      <c r="A51" s="30" t="s">
        <v>42</v>
      </c>
      <c r="B51" s="30">
        <v>15</v>
      </c>
      <c r="C51" s="31" t="s">
        <v>108</v>
      </c>
      <c r="D51" s="30" t="s">
        <v>44</v>
      </c>
      <c r="E51" s="32" t="s">
        <v>109</v>
      </c>
      <c r="F51" s="33" t="s">
        <v>103</v>
      </c>
      <c r="G51" s="34">
        <v>438.8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47</v>
      </c>
      <c r="B52" s="37"/>
      <c r="E52" s="38" t="s">
        <v>44</v>
      </c>
      <c r="J52" s="39"/>
    </row>
    <row r="53" spans="1:16" ht="28.8" x14ac:dyDescent="0.3">
      <c r="A53" s="30" t="s">
        <v>52</v>
      </c>
      <c r="B53" s="37"/>
      <c r="E53" s="40" t="s">
        <v>110</v>
      </c>
      <c r="J53" s="39"/>
    </row>
    <row r="54" spans="1:16" ht="144" x14ac:dyDescent="0.3">
      <c r="A54" s="30" t="s">
        <v>48</v>
      </c>
      <c r="B54" s="37"/>
      <c r="E54" s="32" t="s">
        <v>111</v>
      </c>
      <c r="J54" s="39"/>
    </row>
    <row r="55" spans="1:16" x14ac:dyDescent="0.3">
      <c r="A55" s="24" t="s">
        <v>39</v>
      </c>
      <c r="B55" s="25"/>
      <c r="C55" s="26" t="s">
        <v>112</v>
      </c>
      <c r="D55" s="27"/>
      <c r="E55" s="24" t="s">
        <v>113</v>
      </c>
      <c r="F55" s="27"/>
      <c r="G55" s="27"/>
      <c r="H55" s="27"/>
      <c r="I55" s="28">
        <f>SUMIFS(I56:I67,A56:A67,"P")</f>
        <v>0</v>
      </c>
      <c r="J55" s="29"/>
    </row>
    <row r="56" spans="1:16" x14ac:dyDescent="0.3">
      <c r="A56" s="30" t="s">
        <v>42</v>
      </c>
      <c r="B56" s="30">
        <v>20</v>
      </c>
      <c r="C56" s="31" t="s">
        <v>114</v>
      </c>
      <c r="D56" s="30" t="s">
        <v>44</v>
      </c>
      <c r="E56" s="32" t="s">
        <v>115</v>
      </c>
      <c r="F56" s="33" t="s">
        <v>69</v>
      </c>
      <c r="G56" s="34">
        <v>19.276</v>
      </c>
      <c r="H56" s="35">
        <v>0</v>
      </c>
      <c r="I56" s="35">
        <f>ROUND(G56*H56,P4)</f>
        <v>0</v>
      </c>
      <c r="J56" s="30"/>
      <c r="O56" s="36">
        <f>I56*0.21</f>
        <v>0</v>
      </c>
      <c r="P56">
        <v>3</v>
      </c>
    </row>
    <row r="57" spans="1:16" x14ac:dyDescent="0.3">
      <c r="A57" s="30" t="s">
        <v>47</v>
      </c>
      <c r="B57" s="37"/>
      <c r="E57" s="38" t="s">
        <v>44</v>
      </c>
      <c r="J57" s="39"/>
    </row>
    <row r="58" spans="1:16" x14ac:dyDescent="0.3">
      <c r="A58" s="30" t="s">
        <v>52</v>
      </c>
      <c r="B58" s="37"/>
      <c r="E58" s="40" t="s">
        <v>116</v>
      </c>
      <c r="J58" s="39"/>
    </row>
    <row r="59" spans="1:16" ht="409.6" x14ac:dyDescent="0.3">
      <c r="A59" s="30" t="s">
        <v>48</v>
      </c>
      <c r="B59" s="37"/>
      <c r="E59" s="32" t="s">
        <v>117</v>
      </c>
      <c r="J59" s="39"/>
    </row>
    <row r="60" spans="1:16" x14ac:dyDescent="0.3">
      <c r="A60" s="30" t="s">
        <v>42</v>
      </c>
      <c r="B60" s="30">
        <v>17</v>
      </c>
      <c r="C60" s="31" t="s">
        <v>118</v>
      </c>
      <c r="D60" s="30" t="s">
        <v>44</v>
      </c>
      <c r="E60" s="32" t="s">
        <v>119</v>
      </c>
      <c r="F60" s="33" t="s">
        <v>69</v>
      </c>
      <c r="G60" s="34">
        <v>16.454999999999998</v>
      </c>
      <c r="H60" s="35">
        <v>0</v>
      </c>
      <c r="I60" s="35">
        <f>ROUND(G60*H60,P4)</f>
        <v>0</v>
      </c>
      <c r="J60" s="30"/>
      <c r="O60" s="36">
        <f>I60*0.21</f>
        <v>0</v>
      </c>
      <c r="P60">
        <v>3</v>
      </c>
    </row>
    <row r="61" spans="1:16" x14ac:dyDescent="0.3">
      <c r="A61" s="30" t="s">
        <v>47</v>
      </c>
      <c r="B61" s="37"/>
      <c r="E61" s="38" t="s">
        <v>44</v>
      </c>
      <c r="J61" s="39"/>
    </row>
    <row r="62" spans="1:16" ht="28.8" x14ac:dyDescent="0.3">
      <c r="A62" s="30" t="s">
        <v>52</v>
      </c>
      <c r="B62" s="37"/>
      <c r="E62" s="40" t="s">
        <v>120</v>
      </c>
      <c r="J62" s="39"/>
    </row>
    <row r="63" spans="1:16" ht="100.8" x14ac:dyDescent="0.3">
      <c r="A63" s="30" t="s">
        <v>48</v>
      </c>
      <c r="B63" s="37"/>
      <c r="E63" s="32" t="s">
        <v>121</v>
      </c>
      <c r="J63" s="39"/>
    </row>
    <row r="64" spans="1:16" x14ac:dyDescent="0.3">
      <c r="A64" s="30" t="s">
        <v>42</v>
      </c>
      <c r="B64" s="30">
        <v>18</v>
      </c>
      <c r="C64" s="31" t="s">
        <v>118</v>
      </c>
      <c r="D64" s="30" t="s">
        <v>55</v>
      </c>
      <c r="E64" s="32" t="s">
        <v>119</v>
      </c>
      <c r="F64" s="33" t="s">
        <v>69</v>
      </c>
      <c r="G64" s="34">
        <v>4.827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47</v>
      </c>
      <c r="B65" s="37"/>
      <c r="E65" s="38" t="s">
        <v>44</v>
      </c>
      <c r="J65" s="39"/>
    </row>
    <row r="66" spans="1:16" x14ac:dyDescent="0.3">
      <c r="A66" s="30" t="s">
        <v>52</v>
      </c>
      <c r="B66" s="37"/>
      <c r="E66" s="40" t="s">
        <v>122</v>
      </c>
      <c r="J66" s="39"/>
    </row>
    <row r="67" spans="1:16" ht="100.8" x14ac:dyDescent="0.3">
      <c r="A67" s="30" t="s">
        <v>48</v>
      </c>
      <c r="B67" s="37"/>
      <c r="E67" s="32" t="s">
        <v>121</v>
      </c>
      <c r="J67" s="39"/>
    </row>
    <row r="68" spans="1:16" x14ac:dyDescent="0.3">
      <c r="A68" s="24" t="s">
        <v>39</v>
      </c>
      <c r="B68" s="25"/>
      <c r="C68" s="26" t="s">
        <v>123</v>
      </c>
      <c r="D68" s="27"/>
      <c r="E68" s="24" t="s">
        <v>124</v>
      </c>
      <c r="F68" s="27"/>
      <c r="G68" s="27"/>
      <c r="H68" s="27"/>
      <c r="I68" s="28">
        <f>SUMIFS(I69:I87,A69:A87,"P")</f>
        <v>0</v>
      </c>
      <c r="J68" s="29"/>
    </row>
    <row r="69" spans="1:16" x14ac:dyDescent="0.3">
      <c r="A69" s="30" t="s">
        <v>42</v>
      </c>
      <c r="B69" s="30">
        <v>19</v>
      </c>
      <c r="C69" s="31" t="s">
        <v>125</v>
      </c>
      <c r="D69" s="30" t="s">
        <v>44</v>
      </c>
      <c r="E69" s="32" t="s">
        <v>126</v>
      </c>
      <c r="F69" s="33" t="s">
        <v>69</v>
      </c>
      <c r="G69" s="34">
        <v>451.02</v>
      </c>
      <c r="H69" s="35">
        <v>0</v>
      </c>
      <c r="I69" s="35">
        <f>ROUND(G69*H69,P4)</f>
        <v>0</v>
      </c>
      <c r="J69" s="30"/>
      <c r="O69" s="36">
        <f>I69*0.21</f>
        <v>0</v>
      </c>
      <c r="P69">
        <v>3</v>
      </c>
    </row>
    <row r="70" spans="1:16" x14ac:dyDescent="0.3">
      <c r="A70" s="30" t="s">
        <v>47</v>
      </c>
      <c r="B70" s="37"/>
      <c r="E70" s="38" t="s">
        <v>44</v>
      </c>
      <c r="J70" s="39"/>
    </row>
    <row r="71" spans="1:16" ht="57.6" x14ac:dyDescent="0.3">
      <c r="A71" s="30" t="s">
        <v>52</v>
      </c>
      <c r="B71" s="37"/>
      <c r="E71" s="40" t="s">
        <v>127</v>
      </c>
      <c r="J71" s="39"/>
    </row>
    <row r="72" spans="1:16" ht="158.4" x14ac:dyDescent="0.3">
      <c r="A72" s="30" t="s">
        <v>48</v>
      </c>
      <c r="B72" s="37"/>
      <c r="E72" s="32" t="s">
        <v>128</v>
      </c>
      <c r="J72" s="39"/>
    </row>
    <row r="73" spans="1:16" x14ac:dyDescent="0.3">
      <c r="A73" s="30" t="s">
        <v>42</v>
      </c>
      <c r="B73" s="30">
        <v>22</v>
      </c>
      <c r="C73" s="31" t="s">
        <v>129</v>
      </c>
      <c r="D73" s="30" t="s">
        <v>44</v>
      </c>
      <c r="E73" s="32" t="s">
        <v>130</v>
      </c>
      <c r="F73" s="33" t="s">
        <v>103</v>
      </c>
      <c r="G73" s="34">
        <v>3.51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47</v>
      </c>
      <c r="B74" s="37"/>
      <c r="E74" s="38" t="s">
        <v>44</v>
      </c>
      <c r="J74" s="39"/>
    </row>
    <row r="75" spans="1:16" ht="28.8" x14ac:dyDescent="0.3">
      <c r="A75" s="30" t="s">
        <v>52</v>
      </c>
      <c r="B75" s="37"/>
      <c r="E75" s="40" t="s">
        <v>131</v>
      </c>
      <c r="J75" s="39"/>
    </row>
    <row r="76" spans="1:16" ht="216" x14ac:dyDescent="0.3">
      <c r="A76" s="30" t="s">
        <v>48</v>
      </c>
      <c r="B76" s="37"/>
      <c r="E76" s="32" t="s">
        <v>132</v>
      </c>
      <c r="J76" s="39"/>
    </row>
    <row r="77" spans="1:16" x14ac:dyDescent="0.3">
      <c r="A77" s="30" t="s">
        <v>42</v>
      </c>
      <c r="B77" s="30">
        <v>2</v>
      </c>
      <c r="C77" s="31" t="s">
        <v>133</v>
      </c>
      <c r="D77" s="30" t="s">
        <v>44</v>
      </c>
      <c r="E77" s="32" t="s">
        <v>134</v>
      </c>
      <c r="F77" s="33" t="s">
        <v>103</v>
      </c>
      <c r="G77" s="34">
        <v>85.4</v>
      </c>
      <c r="H77" s="35">
        <v>0</v>
      </c>
      <c r="I77" s="35">
        <f>ROUND(G77*H77,P4)</f>
        <v>0</v>
      </c>
      <c r="J77" s="30"/>
      <c r="O77" s="36">
        <f>I77*0.21</f>
        <v>0</v>
      </c>
      <c r="P77">
        <v>3</v>
      </c>
    </row>
    <row r="78" spans="1:16" x14ac:dyDescent="0.3">
      <c r="A78" s="30" t="s">
        <v>47</v>
      </c>
      <c r="B78" s="37"/>
      <c r="E78" s="38" t="s">
        <v>44</v>
      </c>
      <c r="J78" s="39"/>
    </row>
    <row r="79" spans="1:16" ht="216" x14ac:dyDescent="0.3">
      <c r="A79" s="30" t="s">
        <v>48</v>
      </c>
      <c r="B79" s="37"/>
      <c r="E79" s="32" t="s">
        <v>132</v>
      </c>
      <c r="J79" s="39"/>
    </row>
    <row r="80" spans="1:16" x14ac:dyDescent="0.3">
      <c r="A80" s="30" t="s">
        <v>42</v>
      </c>
      <c r="B80" s="30">
        <v>21</v>
      </c>
      <c r="C80" s="31" t="s">
        <v>135</v>
      </c>
      <c r="D80" s="30" t="s">
        <v>55</v>
      </c>
      <c r="E80" s="32" t="s">
        <v>136</v>
      </c>
      <c r="F80" s="33" t="s">
        <v>103</v>
      </c>
      <c r="G80" s="34">
        <v>70.207999999999998</v>
      </c>
      <c r="H80" s="35">
        <v>0</v>
      </c>
      <c r="I80" s="35">
        <f>ROUND(G80*H80,P4)</f>
        <v>0</v>
      </c>
      <c r="J80" s="30"/>
      <c r="O80" s="36">
        <f>I80*0.21</f>
        <v>0</v>
      </c>
      <c r="P80">
        <v>3</v>
      </c>
    </row>
    <row r="81" spans="1:16" x14ac:dyDescent="0.3">
      <c r="A81" s="30" t="s">
        <v>47</v>
      </c>
      <c r="B81" s="37"/>
      <c r="E81" s="38" t="s">
        <v>44</v>
      </c>
      <c r="J81" s="39"/>
    </row>
    <row r="82" spans="1:16" x14ac:dyDescent="0.3">
      <c r="A82" s="30" t="s">
        <v>52</v>
      </c>
      <c r="B82" s="37"/>
      <c r="E82" s="40" t="s">
        <v>137</v>
      </c>
      <c r="J82" s="39"/>
    </row>
    <row r="83" spans="1:16" ht="129.6" x14ac:dyDescent="0.3">
      <c r="A83" s="30" t="s">
        <v>48</v>
      </c>
      <c r="B83" s="37"/>
      <c r="E83" s="32" t="s">
        <v>138</v>
      </c>
      <c r="J83" s="39"/>
    </row>
    <row r="84" spans="1:16" x14ac:dyDescent="0.3">
      <c r="A84" s="30" t="s">
        <v>42</v>
      </c>
      <c r="B84" s="30">
        <v>1</v>
      </c>
      <c r="C84" s="31" t="s">
        <v>139</v>
      </c>
      <c r="D84" s="30" t="s">
        <v>44</v>
      </c>
      <c r="E84" s="32" t="s">
        <v>140</v>
      </c>
      <c r="F84" s="33" t="s">
        <v>103</v>
      </c>
      <c r="G84" s="34">
        <v>1707.5</v>
      </c>
      <c r="H84" s="35">
        <v>0</v>
      </c>
      <c r="I84" s="35">
        <f>ROUND(G84*H84,P4)</f>
        <v>0</v>
      </c>
      <c r="J84" s="30"/>
      <c r="O84" s="36">
        <f>I84*0.21</f>
        <v>0</v>
      </c>
      <c r="P84">
        <v>3</v>
      </c>
    </row>
    <row r="85" spans="1:16" x14ac:dyDescent="0.3">
      <c r="A85" s="30" t="s">
        <v>47</v>
      </c>
      <c r="B85" s="37"/>
      <c r="E85" s="38" t="s">
        <v>44</v>
      </c>
      <c r="J85" s="39"/>
    </row>
    <row r="86" spans="1:16" ht="43.2" x14ac:dyDescent="0.3">
      <c r="A86" s="30" t="s">
        <v>52</v>
      </c>
      <c r="B86" s="37"/>
      <c r="E86" s="40" t="s">
        <v>141</v>
      </c>
      <c r="J86" s="39"/>
    </row>
    <row r="87" spans="1:16" ht="129.6" x14ac:dyDescent="0.3">
      <c r="A87" s="30" t="s">
        <v>48</v>
      </c>
      <c r="B87" s="37"/>
      <c r="E87" s="32" t="s">
        <v>138</v>
      </c>
      <c r="J87" s="39"/>
    </row>
    <row r="88" spans="1:16" x14ac:dyDescent="0.3">
      <c r="A88" s="24" t="s">
        <v>39</v>
      </c>
      <c r="B88" s="25"/>
      <c r="C88" s="26" t="s">
        <v>142</v>
      </c>
      <c r="D88" s="27"/>
      <c r="E88" s="24" t="s">
        <v>143</v>
      </c>
      <c r="F88" s="27"/>
      <c r="G88" s="27"/>
      <c r="H88" s="27"/>
      <c r="I88" s="28">
        <f>SUMIFS(I89:I99,A89:A99,"P")</f>
        <v>0</v>
      </c>
      <c r="J88" s="29"/>
    </row>
    <row r="89" spans="1:16" x14ac:dyDescent="0.3">
      <c r="A89" s="30" t="s">
        <v>42</v>
      </c>
      <c r="B89" s="30">
        <v>16</v>
      </c>
      <c r="C89" s="31" t="s">
        <v>144</v>
      </c>
      <c r="D89" s="30" t="s">
        <v>44</v>
      </c>
      <c r="E89" s="32" t="s">
        <v>145</v>
      </c>
      <c r="F89" s="33" t="s">
        <v>146</v>
      </c>
      <c r="G89" s="34">
        <v>48.4</v>
      </c>
      <c r="H89" s="35">
        <v>0</v>
      </c>
      <c r="I89" s="35">
        <f>ROUND(G89*H89,P4)</f>
        <v>0</v>
      </c>
      <c r="J89" s="30"/>
      <c r="O89" s="36">
        <f>I89*0.21</f>
        <v>0</v>
      </c>
      <c r="P89">
        <v>3</v>
      </c>
    </row>
    <row r="90" spans="1:16" x14ac:dyDescent="0.3">
      <c r="A90" s="30" t="s">
        <v>47</v>
      </c>
      <c r="B90" s="37"/>
      <c r="E90" s="38" t="s">
        <v>44</v>
      </c>
      <c r="J90" s="39"/>
    </row>
    <row r="91" spans="1:16" x14ac:dyDescent="0.3">
      <c r="A91" s="30" t="s">
        <v>52</v>
      </c>
      <c r="B91" s="37"/>
      <c r="E91" s="40" t="s">
        <v>147</v>
      </c>
      <c r="J91" s="39"/>
    </row>
    <row r="92" spans="1:16" ht="302.39999999999998" x14ac:dyDescent="0.3">
      <c r="A92" s="30" t="s">
        <v>48</v>
      </c>
      <c r="B92" s="37"/>
      <c r="E92" s="32" t="s">
        <v>148</v>
      </c>
      <c r="J92" s="39"/>
    </row>
    <row r="93" spans="1:16" x14ac:dyDescent="0.3">
      <c r="A93" s="30" t="s">
        <v>42</v>
      </c>
      <c r="B93" s="30">
        <v>3</v>
      </c>
      <c r="C93" s="31" t="s">
        <v>149</v>
      </c>
      <c r="D93" s="30" t="s">
        <v>44</v>
      </c>
      <c r="E93" s="32" t="s">
        <v>150</v>
      </c>
      <c r="F93" s="33" t="s">
        <v>146</v>
      </c>
      <c r="G93" s="34">
        <v>438.1</v>
      </c>
      <c r="H93" s="35">
        <v>0</v>
      </c>
      <c r="I93" s="35">
        <f>ROUND(G93*H93,P4)</f>
        <v>0</v>
      </c>
      <c r="J93" s="30"/>
      <c r="O93" s="36">
        <f>I93*0.21</f>
        <v>0</v>
      </c>
      <c r="P93">
        <v>3</v>
      </c>
    </row>
    <row r="94" spans="1:16" x14ac:dyDescent="0.3">
      <c r="A94" s="30" t="s">
        <v>47</v>
      </c>
      <c r="B94" s="37"/>
      <c r="E94" s="38" t="s">
        <v>44</v>
      </c>
      <c r="J94" s="39"/>
    </row>
    <row r="95" spans="1:16" ht="302.39999999999998" x14ac:dyDescent="0.3">
      <c r="A95" s="30" t="s">
        <v>48</v>
      </c>
      <c r="B95" s="37"/>
      <c r="E95" s="32" t="s">
        <v>151</v>
      </c>
      <c r="J95" s="39"/>
    </row>
    <row r="96" spans="1:16" x14ac:dyDescent="0.3">
      <c r="A96" s="30" t="s">
        <v>42</v>
      </c>
      <c r="B96" s="30">
        <v>12</v>
      </c>
      <c r="C96" s="31" t="s">
        <v>152</v>
      </c>
      <c r="D96" s="30" t="s">
        <v>44</v>
      </c>
      <c r="E96" s="32" t="s">
        <v>153</v>
      </c>
      <c r="F96" s="33" t="s">
        <v>65</v>
      </c>
      <c r="G96" s="34">
        <v>9</v>
      </c>
      <c r="H96" s="35">
        <v>0</v>
      </c>
      <c r="I96" s="35">
        <f>ROUND(G96*H96,P4)</f>
        <v>0</v>
      </c>
      <c r="J96" s="30"/>
      <c r="O96" s="36">
        <f>I96*0.21</f>
        <v>0</v>
      </c>
      <c r="P96">
        <v>3</v>
      </c>
    </row>
    <row r="97" spans="1:16" x14ac:dyDescent="0.3">
      <c r="A97" s="30" t="s">
        <v>47</v>
      </c>
      <c r="B97" s="37"/>
      <c r="E97" s="38" t="s">
        <v>44</v>
      </c>
      <c r="J97" s="39"/>
    </row>
    <row r="98" spans="1:16" x14ac:dyDescent="0.3">
      <c r="A98" s="30" t="s">
        <v>52</v>
      </c>
      <c r="B98" s="37"/>
      <c r="E98" s="40" t="s">
        <v>154</v>
      </c>
      <c r="J98" s="39"/>
    </row>
    <row r="99" spans="1:16" ht="115.2" x14ac:dyDescent="0.3">
      <c r="A99" s="30" t="s">
        <v>48</v>
      </c>
      <c r="B99" s="37"/>
      <c r="E99" s="32" t="s">
        <v>155</v>
      </c>
      <c r="J99" s="39"/>
    </row>
    <row r="100" spans="1:16" x14ac:dyDescent="0.3">
      <c r="A100" s="24" t="s">
        <v>39</v>
      </c>
      <c r="B100" s="25"/>
      <c r="C100" s="26" t="s">
        <v>156</v>
      </c>
      <c r="D100" s="27"/>
      <c r="E100" s="24" t="s">
        <v>157</v>
      </c>
      <c r="F100" s="27"/>
      <c r="G100" s="27"/>
      <c r="H100" s="27"/>
      <c r="I100" s="28">
        <f>SUMIFS(I101:I104,A101:A104,"P")</f>
        <v>0</v>
      </c>
      <c r="J100" s="29"/>
    </row>
    <row r="101" spans="1:16" x14ac:dyDescent="0.3">
      <c r="A101" s="30" t="s">
        <v>42</v>
      </c>
      <c r="B101" s="30">
        <v>9</v>
      </c>
      <c r="C101" s="31" t="s">
        <v>158</v>
      </c>
      <c r="D101" s="30" t="s">
        <v>44</v>
      </c>
      <c r="E101" s="32" t="s">
        <v>159</v>
      </c>
      <c r="F101" s="33" t="s">
        <v>65</v>
      </c>
      <c r="G101" s="34">
        <v>4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47</v>
      </c>
      <c r="B102" s="37"/>
      <c r="E102" s="38" t="s">
        <v>44</v>
      </c>
      <c r="J102" s="39"/>
    </row>
    <row r="103" spans="1:16" x14ac:dyDescent="0.3">
      <c r="A103" s="30" t="s">
        <v>52</v>
      </c>
      <c r="B103" s="37"/>
      <c r="E103" s="40" t="s">
        <v>160</v>
      </c>
      <c r="J103" s="39"/>
    </row>
    <row r="104" spans="1:16" ht="158.4" x14ac:dyDescent="0.3">
      <c r="A104" s="30" t="s">
        <v>48</v>
      </c>
      <c r="B104" s="41"/>
      <c r="C104" s="42"/>
      <c r="D104" s="42"/>
      <c r="E104" s="32" t="s">
        <v>161</v>
      </c>
      <c r="F104" s="42"/>
      <c r="G104" s="42"/>
      <c r="H104" s="42"/>
      <c r="I104" s="42"/>
      <c r="J10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70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3">
      <c r="A3" s="3" t="s">
        <v>22</v>
      </c>
      <c r="B3" s="16" t="s">
        <v>23</v>
      </c>
      <c r="C3" s="46" t="s">
        <v>24</v>
      </c>
      <c r="D3" s="47"/>
      <c r="E3" s="17" t="s">
        <v>25</v>
      </c>
      <c r="F3" s="3"/>
      <c r="G3" s="3"/>
      <c r="H3" s="18" t="s">
        <v>15</v>
      </c>
      <c r="I3" s="19">
        <f>SUMIFS(I8:I70,A8:A70,"SD")</f>
        <v>0</v>
      </c>
      <c r="J3" s="15"/>
      <c r="O3">
        <v>0</v>
      </c>
      <c r="P3">
        <v>2</v>
      </c>
    </row>
    <row r="4" spans="1:16" x14ac:dyDescent="0.3">
      <c r="A4" s="3" t="s">
        <v>26</v>
      </c>
      <c r="B4" s="16" t="s">
        <v>27</v>
      </c>
      <c r="C4" s="46" t="s">
        <v>15</v>
      </c>
      <c r="D4" s="47"/>
      <c r="E4" s="17" t="s">
        <v>16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48" t="s">
        <v>28</v>
      </c>
      <c r="B5" s="49" t="s">
        <v>29</v>
      </c>
      <c r="C5" s="50" t="s">
        <v>30</v>
      </c>
      <c r="D5" s="50" t="s">
        <v>31</v>
      </c>
      <c r="E5" s="50" t="s">
        <v>32</v>
      </c>
      <c r="F5" s="50" t="s">
        <v>33</v>
      </c>
      <c r="G5" s="50" t="s">
        <v>34</v>
      </c>
      <c r="H5" s="50" t="s">
        <v>35</v>
      </c>
      <c r="I5" s="50"/>
      <c r="J5" s="51" t="s">
        <v>36</v>
      </c>
      <c r="O5">
        <v>0.21</v>
      </c>
    </row>
    <row r="6" spans="1:16" x14ac:dyDescent="0.3">
      <c r="A6" s="48"/>
      <c r="B6" s="49"/>
      <c r="C6" s="50"/>
      <c r="D6" s="50"/>
      <c r="E6" s="50"/>
      <c r="F6" s="50"/>
      <c r="G6" s="50"/>
      <c r="H6" s="7" t="s">
        <v>37</v>
      </c>
      <c r="I6" s="7" t="s">
        <v>38</v>
      </c>
      <c r="J6" s="5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SUMIFS(I9:I16,A9:A16,"P")</f>
        <v>0</v>
      </c>
      <c r="J8" s="29"/>
    </row>
    <row r="9" spans="1:16" x14ac:dyDescent="0.3">
      <c r="A9" s="30" t="s">
        <v>42</v>
      </c>
      <c r="B9" s="30">
        <v>10</v>
      </c>
      <c r="C9" s="31" t="s">
        <v>67</v>
      </c>
      <c r="D9" s="30" t="s">
        <v>44</v>
      </c>
      <c r="E9" s="32" t="s">
        <v>68</v>
      </c>
      <c r="F9" s="33" t="s">
        <v>69</v>
      </c>
      <c r="G9" s="34">
        <v>13.5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47</v>
      </c>
      <c r="B10" s="37"/>
      <c r="E10" s="38" t="s">
        <v>44</v>
      </c>
      <c r="J10" s="39"/>
    </row>
    <row r="11" spans="1:16" ht="43.2" x14ac:dyDescent="0.3">
      <c r="A11" s="30" t="s">
        <v>52</v>
      </c>
      <c r="B11" s="37"/>
      <c r="E11" s="40" t="s">
        <v>162</v>
      </c>
      <c r="J11" s="39"/>
    </row>
    <row r="12" spans="1:16" ht="72" x14ac:dyDescent="0.3">
      <c r="A12" s="30" t="s">
        <v>48</v>
      </c>
      <c r="B12" s="37"/>
      <c r="E12" s="32" t="s">
        <v>72</v>
      </c>
      <c r="J12" s="39"/>
    </row>
    <row r="13" spans="1:16" x14ac:dyDescent="0.3">
      <c r="A13" s="30" t="s">
        <v>42</v>
      </c>
      <c r="B13" s="30">
        <v>12</v>
      </c>
      <c r="C13" s="31" t="s">
        <v>67</v>
      </c>
      <c r="D13" s="30" t="s">
        <v>55</v>
      </c>
      <c r="E13" s="32" t="s">
        <v>68</v>
      </c>
      <c r="F13" s="33" t="s">
        <v>69</v>
      </c>
      <c r="G13" s="34">
        <v>5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47</v>
      </c>
      <c r="B14" s="37"/>
      <c r="E14" s="38" t="s">
        <v>44</v>
      </c>
      <c r="J14" s="39"/>
    </row>
    <row r="15" spans="1:16" x14ac:dyDescent="0.3">
      <c r="A15" s="30" t="s">
        <v>52</v>
      </c>
      <c r="B15" s="37"/>
      <c r="E15" s="40" t="s">
        <v>163</v>
      </c>
      <c r="J15" s="39"/>
    </row>
    <row r="16" spans="1:16" ht="72" x14ac:dyDescent="0.3">
      <c r="A16" s="30" t="s">
        <v>48</v>
      </c>
      <c r="B16" s="37"/>
      <c r="E16" s="32" t="s">
        <v>72</v>
      </c>
      <c r="J16" s="39"/>
    </row>
    <row r="17" spans="1:16" x14ac:dyDescent="0.3">
      <c r="A17" s="24" t="s">
        <v>39</v>
      </c>
      <c r="B17" s="25"/>
      <c r="C17" s="26" t="s">
        <v>55</v>
      </c>
      <c r="D17" s="27"/>
      <c r="E17" s="24" t="s">
        <v>74</v>
      </c>
      <c r="F17" s="27"/>
      <c r="G17" s="27"/>
      <c r="H17" s="27"/>
      <c r="I17" s="28">
        <f>SUMIFS(I18:I36,A18:A36,"P")</f>
        <v>0</v>
      </c>
      <c r="J17" s="29"/>
    </row>
    <row r="18" spans="1:16" ht="28.8" x14ac:dyDescent="0.3">
      <c r="A18" s="30" t="s">
        <v>42</v>
      </c>
      <c r="B18" s="30">
        <v>5</v>
      </c>
      <c r="C18" s="31" t="s">
        <v>164</v>
      </c>
      <c r="D18" s="30" t="s">
        <v>44</v>
      </c>
      <c r="E18" s="32" t="s">
        <v>165</v>
      </c>
      <c r="F18" s="33" t="s">
        <v>146</v>
      </c>
      <c r="G18" s="34">
        <v>72.599999999999994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47</v>
      </c>
      <c r="B19" s="37"/>
      <c r="E19" s="38" t="s">
        <v>44</v>
      </c>
      <c r="J19" s="39"/>
    </row>
    <row r="20" spans="1:16" ht="115.2" x14ac:dyDescent="0.3">
      <c r="A20" s="30" t="s">
        <v>48</v>
      </c>
      <c r="B20" s="37"/>
      <c r="E20" s="32" t="s">
        <v>78</v>
      </c>
      <c r="J20" s="39"/>
    </row>
    <row r="21" spans="1:16" x14ac:dyDescent="0.3">
      <c r="A21" s="30" t="s">
        <v>42</v>
      </c>
      <c r="B21" s="30">
        <v>17</v>
      </c>
      <c r="C21" s="31" t="s">
        <v>79</v>
      </c>
      <c r="D21" s="30" t="s">
        <v>44</v>
      </c>
      <c r="E21" s="32" t="s">
        <v>80</v>
      </c>
      <c r="F21" s="33" t="s">
        <v>69</v>
      </c>
      <c r="G21" s="34">
        <v>5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47</v>
      </c>
      <c r="B22" s="37"/>
      <c r="E22" s="38" t="s">
        <v>44</v>
      </c>
      <c r="J22" s="39"/>
    </row>
    <row r="23" spans="1:16" x14ac:dyDescent="0.3">
      <c r="A23" s="30" t="s">
        <v>52</v>
      </c>
      <c r="B23" s="37"/>
      <c r="E23" s="40" t="s">
        <v>166</v>
      </c>
      <c r="J23" s="39"/>
    </row>
    <row r="24" spans="1:16" ht="409.6" x14ac:dyDescent="0.3">
      <c r="A24" s="30" t="s">
        <v>48</v>
      </c>
      <c r="B24" s="37"/>
      <c r="E24" s="32" t="s">
        <v>82</v>
      </c>
      <c r="J24" s="39"/>
    </row>
    <row r="25" spans="1:16" x14ac:dyDescent="0.3">
      <c r="A25" s="30" t="s">
        <v>42</v>
      </c>
      <c r="B25" s="30">
        <v>9</v>
      </c>
      <c r="C25" s="31" t="s">
        <v>89</v>
      </c>
      <c r="D25" s="30" t="s">
        <v>44</v>
      </c>
      <c r="E25" s="32" t="s">
        <v>90</v>
      </c>
      <c r="F25" s="33" t="s">
        <v>69</v>
      </c>
      <c r="G25" s="34">
        <v>8.5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47</v>
      </c>
      <c r="B26" s="37"/>
      <c r="E26" s="38" t="s">
        <v>44</v>
      </c>
      <c r="J26" s="39"/>
    </row>
    <row r="27" spans="1:16" ht="43.2" x14ac:dyDescent="0.3">
      <c r="A27" s="30" t="s">
        <v>52</v>
      </c>
      <c r="B27" s="37"/>
      <c r="E27" s="40" t="s">
        <v>167</v>
      </c>
      <c r="J27" s="39"/>
    </row>
    <row r="28" spans="1:16" ht="409.6" x14ac:dyDescent="0.3">
      <c r="A28" s="30" t="s">
        <v>48</v>
      </c>
      <c r="B28" s="37"/>
      <c r="E28" s="32" t="s">
        <v>92</v>
      </c>
      <c r="J28" s="39"/>
    </row>
    <row r="29" spans="1:16" x14ac:dyDescent="0.3">
      <c r="A29" s="30" t="s">
        <v>42</v>
      </c>
      <c r="B29" s="30">
        <v>14</v>
      </c>
      <c r="C29" s="31" t="s">
        <v>93</v>
      </c>
      <c r="D29" s="30" t="s">
        <v>44</v>
      </c>
      <c r="E29" s="32" t="s">
        <v>94</v>
      </c>
      <c r="F29" s="33" t="s">
        <v>69</v>
      </c>
      <c r="G29" s="34">
        <v>9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47</v>
      </c>
      <c r="B30" s="37"/>
      <c r="E30" s="38" t="s">
        <v>44</v>
      </c>
      <c r="J30" s="39"/>
    </row>
    <row r="31" spans="1:16" x14ac:dyDescent="0.3">
      <c r="A31" s="30" t="s">
        <v>52</v>
      </c>
      <c r="B31" s="37"/>
      <c r="E31" s="40" t="s">
        <v>168</v>
      </c>
      <c r="J31" s="39"/>
    </row>
    <row r="32" spans="1:16" ht="302.39999999999998" x14ac:dyDescent="0.3">
      <c r="A32" s="30" t="s">
        <v>48</v>
      </c>
      <c r="B32" s="37"/>
      <c r="E32" s="32" t="s">
        <v>96</v>
      </c>
      <c r="J32" s="39"/>
    </row>
    <row r="33" spans="1:16" x14ac:dyDescent="0.3">
      <c r="A33" s="30" t="s">
        <v>42</v>
      </c>
      <c r="B33" s="30">
        <v>16</v>
      </c>
      <c r="C33" s="31" t="s">
        <v>97</v>
      </c>
      <c r="D33" s="30" t="s">
        <v>44</v>
      </c>
      <c r="E33" s="32" t="s">
        <v>98</v>
      </c>
      <c r="F33" s="33" t="s">
        <v>69</v>
      </c>
      <c r="G33" s="34">
        <v>3.3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47</v>
      </c>
      <c r="B34" s="37"/>
      <c r="E34" s="38" t="s">
        <v>44</v>
      </c>
      <c r="J34" s="39"/>
    </row>
    <row r="35" spans="1:16" x14ac:dyDescent="0.3">
      <c r="A35" s="30" t="s">
        <v>52</v>
      </c>
      <c r="B35" s="37"/>
      <c r="E35" s="40" t="s">
        <v>169</v>
      </c>
      <c r="J35" s="39"/>
    </row>
    <row r="36" spans="1:16" ht="388.8" x14ac:dyDescent="0.3">
      <c r="A36" s="30" t="s">
        <v>48</v>
      </c>
      <c r="B36" s="37"/>
      <c r="E36" s="32" t="s">
        <v>100</v>
      </c>
      <c r="J36" s="39"/>
    </row>
    <row r="37" spans="1:16" x14ac:dyDescent="0.3">
      <c r="A37" s="24" t="s">
        <v>39</v>
      </c>
      <c r="B37" s="25"/>
      <c r="C37" s="26" t="s">
        <v>106</v>
      </c>
      <c r="D37" s="27"/>
      <c r="E37" s="24" t="s">
        <v>107</v>
      </c>
      <c r="F37" s="27"/>
      <c r="G37" s="27"/>
      <c r="H37" s="27"/>
      <c r="I37" s="28">
        <f>SUMIFS(I38:I40,A38:A40,"P")</f>
        <v>0</v>
      </c>
      <c r="J37" s="29"/>
    </row>
    <row r="38" spans="1:16" x14ac:dyDescent="0.3">
      <c r="A38" s="30" t="s">
        <v>42</v>
      </c>
      <c r="B38" s="30">
        <v>8</v>
      </c>
      <c r="C38" s="31" t="s">
        <v>170</v>
      </c>
      <c r="D38" s="30" t="s">
        <v>44</v>
      </c>
      <c r="E38" s="32" t="s">
        <v>171</v>
      </c>
      <c r="F38" s="33" t="s">
        <v>69</v>
      </c>
      <c r="G38" s="34">
        <v>43.8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x14ac:dyDescent="0.3">
      <c r="A39" s="30" t="s">
        <v>47</v>
      </c>
      <c r="B39" s="37"/>
      <c r="E39" s="38" t="s">
        <v>44</v>
      </c>
      <c r="J39" s="39"/>
    </row>
    <row r="40" spans="1:16" ht="409.6" x14ac:dyDescent="0.3">
      <c r="A40" s="30" t="s">
        <v>48</v>
      </c>
      <c r="B40" s="37"/>
      <c r="E40" s="32" t="s">
        <v>117</v>
      </c>
      <c r="J40" s="39"/>
    </row>
    <row r="41" spans="1:16" x14ac:dyDescent="0.3">
      <c r="A41" s="24" t="s">
        <v>39</v>
      </c>
      <c r="B41" s="25"/>
      <c r="C41" s="26" t="s">
        <v>123</v>
      </c>
      <c r="D41" s="27"/>
      <c r="E41" s="24" t="s">
        <v>124</v>
      </c>
      <c r="F41" s="27"/>
      <c r="G41" s="27"/>
      <c r="H41" s="27"/>
      <c r="I41" s="28">
        <f>SUMIFS(I42:I50,A42:A50,"P")</f>
        <v>0</v>
      </c>
      <c r="J41" s="29"/>
    </row>
    <row r="42" spans="1:16" x14ac:dyDescent="0.3">
      <c r="A42" s="30" t="s">
        <v>42</v>
      </c>
      <c r="B42" s="30">
        <v>7</v>
      </c>
      <c r="C42" s="31" t="s">
        <v>125</v>
      </c>
      <c r="D42" s="30" t="s">
        <v>44</v>
      </c>
      <c r="E42" s="32" t="s">
        <v>126</v>
      </c>
      <c r="F42" s="33" t="s">
        <v>69</v>
      </c>
      <c r="G42" s="34">
        <v>39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47</v>
      </c>
      <c r="B43" s="37"/>
      <c r="E43" s="38" t="s">
        <v>44</v>
      </c>
      <c r="J43" s="39"/>
    </row>
    <row r="44" spans="1:16" ht="158.4" x14ac:dyDescent="0.3">
      <c r="A44" s="30" t="s">
        <v>48</v>
      </c>
      <c r="B44" s="37"/>
      <c r="E44" s="32" t="s">
        <v>128</v>
      </c>
      <c r="J44" s="39"/>
    </row>
    <row r="45" spans="1:16" x14ac:dyDescent="0.3">
      <c r="A45" s="30" t="s">
        <v>42</v>
      </c>
      <c r="B45" s="30">
        <v>4</v>
      </c>
      <c r="C45" s="31" t="s">
        <v>133</v>
      </c>
      <c r="D45" s="30" t="s">
        <v>44</v>
      </c>
      <c r="E45" s="32" t="s">
        <v>134</v>
      </c>
      <c r="F45" s="33" t="s">
        <v>103</v>
      </c>
      <c r="G45" s="34">
        <v>21.9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47</v>
      </c>
      <c r="B46" s="37"/>
      <c r="E46" s="38" t="s">
        <v>44</v>
      </c>
      <c r="J46" s="39"/>
    </row>
    <row r="47" spans="1:16" ht="216" x14ac:dyDescent="0.3">
      <c r="A47" s="30" t="s">
        <v>48</v>
      </c>
      <c r="B47" s="37"/>
      <c r="E47" s="32" t="s">
        <v>132</v>
      </c>
      <c r="J47" s="39"/>
    </row>
    <row r="48" spans="1:16" x14ac:dyDescent="0.3">
      <c r="A48" s="30" t="s">
        <v>42</v>
      </c>
      <c r="B48" s="30">
        <v>1</v>
      </c>
      <c r="C48" s="31" t="s">
        <v>139</v>
      </c>
      <c r="D48" s="30" t="s">
        <v>44</v>
      </c>
      <c r="E48" s="32" t="s">
        <v>140</v>
      </c>
      <c r="F48" s="33" t="s">
        <v>103</v>
      </c>
      <c r="G48" s="34">
        <v>219</v>
      </c>
      <c r="H48" s="35">
        <v>0</v>
      </c>
      <c r="I48" s="35">
        <f>ROUND(G48*H48,P4)</f>
        <v>0</v>
      </c>
      <c r="J48" s="30"/>
      <c r="O48" s="36">
        <f>I48*0.21</f>
        <v>0</v>
      </c>
      <c r="P48">
        <v>3</v>
      </c>
    </row>
    <row r="49" spans="1:16" x14ac:dyDescent="0.3">
      <c r="A49" s="30" t="s">
        <v>47</v>
      </c>
      <c r="B49" s="37"/>
      <c r="E49" s="38" t="s">
        <v>44</v>
      </c>
      <c r="J49" s="39"/>
    </row>
    <row r="50" spans="1:16" ht="129.6" x14ac:dyDescent="0.3">
      <c r="A50" s="30" t="s">
        <v>48</v>
      </c>
      <c r="B50" s="37"/>
      <c r="E50" s="32" t="s">
        <v>138</v>
      </c>
      <c r="J50" s="39"/>
    </row>
    <row r="51" spans="1:16" x14ac:dyDescent="0.3">
      <c r="A51" s="24" t="s">
        <v>39</v>
      </c>
      <c r="B51" s="25"/>
      <c r="C51" s="26" t="s">
        <v>142</v>
      </c>
      <c r="D51" s="27"/>
      <c r="E51" s="24" t="s">
        <v>143</v>
      </c>
      <c r="F51" s="27"/>
      <c r="G51" s="27"/>
      <c r="H51" s="27"/>
      <c r="I51" s="28">
        <f>SUMIFS(I52:I59,A52:A59,"P")</f>
        <v>0</v>
      </c>
      <c r="J51" s="29"/>
    </row>
    <row r="52" spans="1:16" x14ac:dyDescent="0.3">
      <c r="A52" s="30" t="s">
        <v>42</v>
      </c>
      <c r="B52" s="30">
        <v>15</v>
      </c>
      <c r="C52" s="31" t="s">
        <v>144</v>
      </c>
      <c r="D52" s="30" t="s">
        <v>44</v>
      </c>
      <c r="E52" s="32" t="s">
        <v>145</v>
      </c>
      <c r="F52" s="33" t="s">
        <v>146</v>
      </c>
      <c r="G52" s="34">
        <v>48.4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x14ac:dyDescent="0.3">
      <c r="A53" s="30" t="s">
        <v>47</v>
      </c>
      <c r="B53" s="37"/>
      <c r="E53" s="38" t="s">
        <v>44</v>
      </c>
      <c r="J53" s="39"/>
    </row>
    <row r="54" spans="1:16" x14ac:dyDescent="0.3">
      <c r="A54" s="30" t="s">
        <v>52</v>
      </c>
      <c r="B54" s="37"/>
      <c r="E54" s="40" t="s">
        <v>172</v>
      </c>
      <c r="J54" s="39"/>
    </row>
    <row r="55" spans="1:16" ht="302.39999999999998" x14ac:dyDescent="0.3">
      <c r="A55" s="30" t="s">
        <v>48</v>
      </c>
      <c r="B55" s="37"/>
      <c r="E55" s="32" t="s">
        <v>148</v>
      </c>
      <c r="J55" s="39"/>
    </row>
    <row r="56" spans="1:16" x14ac:dyDescent="0.3">
      <c r="A56" s="30" t="s">
        <v>42</v>
      </c>
      <c r="B56" s="30">
        <v>13</v>
      </c>
      <c r="C56" s="31" t="s">
        <v>152</v>
      </c>
      <c r="D56" s="30" t="s">
        <v>44</v>
      </c>
      <c r="E56" s="32" t="s">
        <v>153</v>
      </c>
      <c r="F56" s="33" t="s">
        <v>65</v>
      </c>
      <c r="G56" s="34">
        <v>9</v>
      </c>
      <c r="H56" s="35">
        <v>0</v>
      </c>
      <c r="I56" s="35">
        <f>ROUND(G56*H56,P4)</f>
        <v>0</v>
      </c>
      <c r="J56" s="30"/>
      <c r="O56" s="36">
        <f>I56*0.21</f>
        <v>0</v>
      </c>
      <c r="P56">
        <v>3</v>
      </c>
    </row>
    <row r="57" spans="1:16" x14ac:dyDescent="0.3">
      <c r="A57" s="30" t="s">
        <v>47</v>
      </c>
      <c r="B57" s="37"/>
      <c r="E57" s="38" t="s">
        <v>44</v>
      </c>
      <c r="J57" s="39"/>
    </row>
    <row r="58" spans="1:16" x14ac:dyDescent="0.3">
      <c r="A58" s="30" t="s">
        <v>52</v>
      </c>
      <c r="B58" s="37"/>
      <c r="E58" s="40" t="s">
        <v>173</v>
      </c>
      <c r="J58" s="39"/>
    </row>
    <row r="59" spans="1:16" ht="115.2" x14ac:dyDescent="0.3">
      <c r="A59" s="30" t="s">
        <v>48</v>
      </c>
      <c r="B59" s="37"/>
      <c r="E59" s="32" t="s">
        <v>155</v>
      </c>
      <c r="J59" s="39"/>
    </row>
    <row r="60" spans="1:16" x14ac:dyDescent="0.3">
      <c r="A60" s="24" t="s">
        <v>39</v>
      </c>
      <c r="B60" s="25"/>
      <c r="C60" s="26" t="s">
        <v>156</v>
      </c>
      <c r="D60" s="27"/>
      <c r="E60" s="24" t="s">
        <v>157</v>
      </c>
      <c r="F60" s="27"/>
      <c r="G60" s="27"/>
      <c r="H60" s="27"/>
      <c r="I60" s="28">
        <f>SUMIFS(I61:I70,A61:A70,"P")</f>
        <v>0</v>
      </c>
      <c r="J60" s="29"/>
    </row>
    <row r="61" spans="1:16" x14ac:dyDescent="0.3">
      <c r="A61" s="30" t="s">
        <v>42</v>
      </c>
      <c r="B61" s="30">
        <v>6</v>
      </c>
      <c r="C61" s="31" t="s">
        <v>174</v>
      </c>
      <c r="D61" s="30" t="s">
        <v>44</v>
      </c>
      <c r="E61" s="32" t="s">
        <v>175</v>
      </c>
      <c r="F61" s="33" t="s">
        <v>146</v>
      </c>
      <c r="G61" s="34">
        <v>86.2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x14ac:dyDescent="0.3">
      <c r="A62" s="30" t="s">
        <v>47</v>
      </c>
      <c r="B62" s="37"/>
      <c r="E62" s="38" t="s">
        <v>44</v>
      </c>
      <c r="J62" s="39"/>
    </row>
    <row r="63" spans="1:16" x14ac:dyDescent="0.3">
      <c r="A63" s="30" t="s">
        <v>52</v>
      </c>
      <c r="B63" s="37"/>
      <c r="E63" s="40" t="s">
        <v>176</v>
      </c>
      <c r="J63" s="39"/>
    </row>
    <row r="64" spans="1:16" ht="86.4" x14ac:dyDescent="0.3">
      <c r="A64" s="30" t="s">
        <v>48</v>
      </c>
      <c r="B64" s="37"/>
      <c r="E64" s="32" t="s">
        <v>177</v>
      </c>
      <c r="J64" s="39"/>
    </row>
    <row r="65" spans="1:16" x14ac:dyDescent="0.3">
      <c r="A65" s="30" t="s">
        <v>42</v>
      </c>
      <c r="B65" s="30">
        <v>2</v>
      </c>
      <c r="C65" s="31" t="s">
        <v>178</v>
      </c>
      <c r="D65" s="30" t="s">
        <v>44</v>
      </c>
      <c r="E65" s="32" t="s">
        <v>179</v>
      </c>
      <c r="F65" s="33" t="s">
        <v>146</v>
      </c>
      <c r="G65" s="34">
        <v>272.10000000000002</v>
      </c>
      <c r="H65" s="35">
        <v>0</v>
      </c>
      <c r="I65" s="35">
        <f>ROUND(G65*H65,P4)</f>
        <v>0</v>
      </c>
      <c r="J65" s="30"/>
      <c r="O65" s="36">
        <f>I65*0.21</f>
        <v>0</v>
      </c>
      <c r="P65">
        <v>3</v>
      </c>
    </row>
    <row r="66" spans="1:16" x14ac:dyDescent="0.3">
      <c r="A66" s="30" t="s">
        <v>47</v>
      </c>
      <c r="B66" s="37"/>
      <c r="E66" s="38" t="s">
        <v>44</v>
      </c>
      <c r="J66" s="39"/>
    </row>
    <row r="67" spans="1:16" ht="72" x14ac:dyDescent="0.3">
      <c r="A67" s="30" t="s">
        <v>48</v>
      </c>
      <c r="B67" s="37"/>
      <c r="E67" s="32" t="s">
        <v>180</v>
      </c>
      <c r="J67" s="39"/>
    </row>
    <row r="68" spans="1:16" x14ac:dyDescent="0.3">
      <c r="A68" s="30" t="s">
        <v>42</v>
      </c>
      <c r="B68" s="30">
        <v>11</v>
      </c>
      <c r="C68" s="31" t="s">
        <v>158</v>
      </c>
      <c r="D68" s="30" t="s">
        <v>44</v>
      </c>
      <c r="E68" s="32" t="s">
        <v>159</v>
      </c>
      <c r="F68" s="33" t="s">
        <v>65</v>
      </c>
      <c r="G68" s="34">
        <v>5</v>
      </c>
      <c r="H68" s="35">
        <v>0</v>
      </c>
      <c r="I68" s="35">
        <f>ROUND(G68*H68,P4)</f>
        <v>0</v>
      </c>
      <c r="J68" s="30"/>
      <c r="O68" s="36">
        <f>I68*0.21</f>
        <v>0</v>
      </c>
      <c r="P68">
        <v>3</v>
      </c>
    </row>
    <row r="69" spans="1:16" x14ac:dyDescent="0.3">
      <c r="A69" s="30" t="s">
        <v>47</v>
      </c>
      <c r="B69" s="37"/>
      <c r="E69" s="38" t="s">
        <v>44</v>
      </c>
      <c r="J69" s="39"/>
    </row>
    <row r="70" spans="1:16" ht="158.4" x14ac:dyDescent="0.3">
      <c r="A70" s="30" t="s">
        <v>48</v>
      </c>
      <c r="B70" s="41"/>
      <c r="C70" s="42"/>
      <c r="D70" s="42"/>
      <c r="E70" s="32" t="s">
        <v>161</v>
      </c>
      <c r="F70" s="42"/>
      <c r="G70" s="42"/>
      <c r="H70" s="42"/>
      <c r="I70" s="42"/>
      <c r="J7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3">
      <c r="A3" s="3" t="s">
        <v>22</v>
      </c>
      <c r="B3" s="16" t="s">
        <v>23</v>
      </c>
      <c r="C3" s="46" t="s">
        <v>24</v>
      </c>
      <c r="D3" s="47"/>
      <c r="E3" s="17" t="s">
        <v>25</v>
      </c>
      <c r="F3" s="3"/>
      <c r="G3" s="3"/>
      <c r="H3" s="18" t="s">
        <v>17</v>
      </c>
      <c r="I3" s="19">
        <f>SUMIFS(I8:I54,A8:A54,"SD")</f>
        <v>0</v>
      </c>
      <c r="J3" s="15"/>
      <c r="O3">
        <v>0</v>
      </c>
      <c r="P3">
        <v>2</v>
      </c>
    </row>
    <row r="4" spans="1:16" x14ac:dyDescent="0.3">
      <c r="A4" s="3" t="s">
        <v>26</v>
      </c>
      <c r="B4" s="16" t="s">
        <v>27</v>
      </c>
      <c r="C4" s="46" t="s">
        <v>17</v>
      </c>
      <c r="D4" s="47"/>
      <c r="E4" s="17" t="s">
        <v>18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48" t="s">
        <v>28</v>
      </c>
      <c r="B5" s="49" t="s">
        <v>29</v>
      </c>
      <c r="C5" s="50" t="s">
        <v>30</v>
      </c>
      <c r="D5" s="50" t="s">
        <v>31</v>
      </c>
      <c r="E5" s="50" t="s">
        <v>32</v>
      </c>
      <c r="F5" s="50" t="s">
        <v>33</v>
      </c>
      <c r="G5" s="50" t="s">
        <v>34</v>
      </c>
      <c r="H5" s="50" t="s">
        <v>35</v>
      </c>
      <c r="I5" s="50"/>
      <c r="J5" s="51" t="s">
        <v>36</v>
      </c>
      <c r="O5">
        <v>0.21</v>
      </c>
    </row>
    <row r="6" spans="1:16" x14ac:dyDescent="0.3">
      <c r="A6" s="48"/>
      <c r="B6" s="49"/>
      <c r="C6" s="50"/>
      <c r="D6" s="50"/>
      <c r="E6" s="50"/>
      <c r="F6" s="50"/>
      <c r="G6" s="50"/>
      <c r="H6" s="7" t="s">
        <v>37</v>
      </c>
      <c r="I6" s="7" t="s">
        <v>38</v>
      </c>
      <c r="J6" s="5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39</v>
      </c>
      <c r="B8" s="25"/>
      <c r="C8" s="26" t="s">
        <v>55</v>
      </c>
      <c r="D8" s="27"/>
      <c r="E8" s="24" t="s">
        <v>74</v>
      </c>
      <c r="F8" s="27"/>
      <c r="G8" s="27"/>
      <c r="H8" s="27"/>
      <c r="I8" s="28">
        <f>SUMIFS(I9:I28,A9:A28,"P")</f>
        <v>0</v>
      </c>
      <c r="J8" s="29"/>
    </row>
    <row r="9" spans="1:16" x14ac:dyDescent="0.3">
      <c r="A9" s="30" t="s">
        <v>42</v>
      </c>
      <c r="B9" s="30">
        <v>7</v>
      </c>
      <c r="C9" s="31" t="s">
        <v>181</v>
      </c>
      <c r="D9" s="30" t="s">
        <v>44</v>
      </c>
      <c r="E9" s="32" t="s">
        <v>182</v>
      </c>
      <c r="F9" s="33" t="s">
        <v>103</v>
      </c>
      <c r="G9" s="34">
        <v>111.7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47</v>
      </c>
      <c r="B10" s="37"/>
      <c r="E10" s="38" t="s">
        <v>44</v>
      </c>
      <c r="J10" s="39"/>
    </row>
    <row r="11" spans="1:16" x14ac:dyDescent="0.3">
      <c r="A11" s="30" t="s">
        <v>52</v>
      </c>
      <c r="B11" s="37"/>
      <c r="E11" s="40" t="s">
        <v>183</v>
      </c>
      <c r="J11" s="39"/>
    </row>
    <row r="12" spans="1:16" ht="57.6" x14ac:dyDescent="0.3">
      <c r="A12" s="30" t="s">
        <v>48</v>
      </c>
      <c r="B12" s="37"/>
      <c r="E12" s="32" t="s">
        <v>184</v>
      </c>
      <c r="J12" s="39"/>
    </row>
    <row r="13" spans="1:16" x14ac:dyDescent="0.3">
      <c r="A13" s="30" t="s">
        <v>42</v>
      </c>
      <c r="B13" s="30">
        <v>1</v>
      </c>
      <c r="C13" s="31" t="s">
        <v>185</v>
      </c>
      <c r="D13" s="30" t="s">
        <v>44</v>
      </c>
      <c r="E13" s="32" t="s">
        <v>186</v>
      </c>
      <c r="F13" s="33" t="s">
        <v>146</v>
      </c>
      <c r="G13" s="34">
        <v>220.6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47</v>
      </c>
      <c r="B14" s="37"/>
      <c r="E14" s="38" t="s">
        <v>44</v>
      </c>
      <c r="J14" s="39"/>
    </row>
    <row r="15" spans="1:16" ht="28.8" x14ac:dyDescent="0.3">
      <c r="A15" s="30" t="s">
        <v>52</v>
      </c>
      <c r="B15" s="37"/>
      <c r="E15" s="40" t="s">
        <v>187</v>
      </c>
      <c r="J15" s="39"/>
    </row>
    <row r="16" spans="1:16" ht="115.2" x14ac:dyDescent="0.3">
      <c r="A16" s="30" t="s">
        <v>48</v>
      </c>
      <c r="B16" s="37"/>
      <c r="E16" s="32" t="s">
        <v>78</v>
      </c>
      <c r="J16" s="39"/>
    </row>
    <row r="17" spans="1:16" x14ac:dyDescent="0.3">
      <c r="A17" s="30" t="s">
        <v>42</v>
      </c>
      <c r="B17" s="30">
        <v>9</v>
      </c>
      <c r="C17" s="31" t="s">
        <v>188</v>
      </c>
      <c r="D17" s="30" t="s">
        <v>44</v>
      </c>
      <c r="E17" s="32" t="s">
        <v>189</v>
      </c>
      <c r="F17" s="33" t="s">
        <v>69</v>
      </c>
      <c r="G17" s="34">
        <v>133.47999999999999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47</v>
      </c>
      <c r="B18" s="37"/>
      <c r="E18" s="38" t="s">
        <v>44</v>
      </c>
      <c r="J18" s="39"/>
    </row>
    <row r="19" spans="1:16" ht="57.6" x14ac:dyDescent="0.3">
      <c r="A19" s="30" t="s">
        <v>52</v>
      </c>
      <c r="B19" s="37"/>
      <c r="E19" s="40" t="s">
        <v>190</v>
      </c>
      <c r="J19" s="39"/>
    </row>
    <row r="20" spans="1:16" ht="409.6" x14ac:dyDescent="0.3">
      <c r="A20" s="30" t="s">
        <v>48</v>
      </c>
      <c r="B20" s="37"/>
      <c r="E20" s="32" t="s">
        <v>82</v>
      </c>
      <c r="J20" s="39"/>
    </row>
    <row r="21" spans="1:16" x14ac:dyDescent="0.3">
      <c r="A21" s="30" t="s">
        <v>42</v>
      </c>
      <c r="B21" s="30">
        <v>11</v>
      </c>
      <c r="C21" s="31" t="s">
        <v>191</v>
      </c>
      <c r="D21" s="30" t="s">
        <v>44</v>
      </c>
      <c r="E21" s="32" t="s">
        <v>192</v>
      </c>
      <c r="F21" s="33" t="s">
        <v>103</v>
      </c>
      <c r="G21" s="34">
        <v>28.9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47</v>
      </c>
      <c r="B22" s="37"/>
      <c r="E22" s="38" t="s">
        <v>44</v>
      </c>
      <c r="J22" s="39"/>
    </row>
    <row r="23" spans="1:16" x14ac:dyDescent="0.3">
      <c r="A23" s="30" t="s">
        <v>52</v>
      </c>
      <c r="B23" s="37"/>
      <c r="E23" s="40" t="s">
        <v>193</v>
      </c>
      <c r="J23" s="39"/>
    </row>
    <row r="24" spans="1:16" ht="72" x14ac:dyDescent="0.3">
      <c r="A24" s="30" t="s">
        <v>48</v>
      </c>
      <c r="B24" s="37"/>
      <c r="E24" s="32" t="s">
        <v>194</v>
      </c>
      <c r="J24" s="39"/>
    </row>
    <row r="25" spans="1:16" x14ac:dyDescent="0.3">
      <c r="A25" s="30" t="s">
        <v>42</v>
      </c>
      <c r="B25" s="30">
        <v>10</v>
      </c>
      <c r="C25" s="31" t="s">
        <v>195</v>
      </c>
      <c r="D25" s="30" t="s">
        <v>44</v>
      </c>
      <c r="E25" s="32" t="s">
        <v>196</v>
      </c>
      <c r="F25" s="33" t="s">
        <v>103</v>
      </c>
      <c r="G25" s="34">
        <v>28.9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47</v>
      </c>
      <c r="B26" s="37"/>
      <c r="E26" s="38" t="s">
        <v>44</v>
      </c>
      <c r="J26" s="39"/>
    </row>
    <row r="27" spans="1:16" x14ac:dyDescent="0.3">
      <c r="A27" s="30" t="s">
        <v>52</v>
      </c>
      <c r="B27" s="37"/>
      <c r="E27" s="40" t="s">
        <v>197</v>
      </c>
      <c r="J27" s="39"/>
    </row>
    <row r="28" spans="1:16" ht="72" x14ac:dyDescent="0.3">
      <c r="A28" s="30" t="s">
        <v>48</v>
      </c>
      <c r="B28" s="37"/>
      <c r="E28" s="32" t="s">
        <v>198</v>
      </c>
      <c r="J28" s="39"/>
    </row>
    <row r="29" spans="1:16" x14ac:dyDescent="0.3">
      <c r="A29" s="24" t="s">
        <v>39</v>
      </c>
      <c r="B29" s="25"/>
      <c r="C29" s="26" t="s">
        <v>123</v>
      </c>
      <c r="D29" s="27"/>
      <c r="E29" s="24" t="s">
        <v>124</v>
      </c>
      <c r="F29" s="27"/>
      <c r="G29" s="27"/>
      <c r="H29" s="27"/>
      <c r="I29" s="28">
        <f>SUMIFS(I30:I49,A30:A49,"P")</f>
        <v>0</v>
      </c>
      <c r="J29" s="29"/>
    </row>
    <row r="30" spans="1:16" x14ac:dyDescent="0.3">
      <c r="A30" s="30" t="s">
        <v>42</v>
      </c>
      <c r="B30" s="30">
        <v>5</v>
      </c>
      <c r="C30" s="31" t="s">
        <v>199</v>
      </c>
      <c r="D30" s="30" t="s">
        <v>44</v>
      </c>
      <c r="E30" s="32" t="s">
        <v>200</v>
      </c>
      <c r="F30" s="33" t="s">
        <v>103</v>
      </c>
      <c r="G30" s="34">
        <v>815.4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47</v>
      </c>
      <c r="B31" s="37"/>
      <c r="E31" s="38" t="s">
        <v>44</v>
      </c>
      <c r="J31" s="39"/>
    </row>
    <row r="32" spans="1:16" x14ac:dyDescent="0.3">
      <c r="A32" s="30" t="s">
        <v>52</v>
      </c>
      <c r="B32" s="37"/>
      <c r="E32" s="40" t="s">
        <v>201</v>
      </c>
      <c r="J32" s="39"/>
    </row>
    <row r="33" spans="1:16" ht="86.4" x14ac:dyDescent="0.3">
      <c r="A33" s="30" t="s">
        <v>48</v>
      </c>
      <c r="B33" s="37"/>
      <c r="E33" s="32" t="s">
        <v>202</v>
      </c>
      <c r="J33" s="39"/>
    </row>
    <row r="34" spans="1:16" ht="28.8" x14ac:dyDescent="0.3">
      <c r="A34" s="30" t="s">
        <v>42</v>
      </c>
      <c r="B34" s="30">
        <v>14</v>
      </c>
      <c r="C34" s="31" t="s">
        <v>203</v>
      </c>
      <c r="D34" s="30" t="s">
        <v>44</v>
      </c>
      <c r="E34" s="32" t="s">
        <v>204</v>
      </c>
      <c r="F34" s="33" t="s">
        <v>103</v>
      </c>
      <c r="G34" s="34">
        <v>12.4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47</v>
      </c>
      <c r="B35" s="37"/>
      <c r="E35" s="38" t="s">
        <v>44</v>
      </c>
      <c r="J35" s="39"/>
    </row>
    <row r="36" spans="1:16" x14ac:dyDescent="0.3">
      <c r="A36" s="30" t="s">
        <v>52</v>
      </c>
      <c r="B36" s="37"/>
      <c r="E36" s="40" t="s">
        <v>205</v>
      </c>
      <c r="J36" s="39"/>
    </row>
    <row r="37" spans="1:16" ht="216" x14ac:dyDescent="0.3">
      <c r="A37" s="30" t="s">
        <v>48</v>
      </c>
      <c r="B37" s="37"/>
      <c r="E37" s="32" t="s">
        <v>132</v>
      </c>
      <c r="J37" s="39"/>
    </row>
    <row r="38" spans="1:16" x14ac:dyDescent="0.3">
      <c r="A38" s="30" t="s">
        <v>42</v>
      </c>
      <c r="B38" s="30">
        <v>13</v>
      </c>
      <c r="C38" s="31" t="s">
        <v>206</v>
      </c>
      <c r="D38" s="30" t="s">
        <v>44</v>
      </c>
      <c r="E38" s="32" t="s">
        <v>207</v>
      </c>
      <c r="F38" s="33" t="s">
        <v>103</v>
      </c>
      <c r="G38" s="34">
        <v>688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x14ac:dyDescent="0.3">
      <c r="A39" s="30" t="s">
        <v>47</v>
      </c>
      <c r="B39" s="37"/>
      <c r="E39" s="38" t="s">
        <v>44</v>
      </c>
      <c r="J39" s="39"/>
    </row>
    <row r="40" spans="1:16" ht="28.8" x14ac:dyDescent="0.3">
      <c r="A40" s="30" t="s">
        <v>52</v>
      </c>
      <c r="B40" s="37"/>
      <c r="E40" s="40" t="s">
        <v>208</v>
      </c>
      <c r="J40" s="39"/>
    </row>
    <row r="41" spans="1:16" ht="216" x14ac:dyDescent="0.3">
      <c r="A41" s="30" t="s">
        <v>48</v>
      </c>
      <c r="B41" s="37"/>
      <c r="E41" s="32" t="s">
        <v>132</v>
      </c>
      <c r="J41" s="39"/>
    </row>
    <row r="42" spans="1:16" x14ac:dyDescent="0.3">
      <c r="A42" s="30" t="s">
        <v>42</v>
      </c>
      <c r="B42" s="30">
        <v>12</v>
      </c>
      <c r="C42" s="31" t="s">
        <v>209</v>
      </c>
      <c r="D42" s="30" t="s">
        <v>44</v>
      </c>
      <c r="E42" s="32" t="s">
        <v>210</v>
      </c>
      <c r="F42" s="33" t="s">
        <v>103</v>
      </c>
      <c r="G42" s="34">
        <v>127.4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47</v>
      </c>
      <c r="B43" s="37"/>
      <c r="E43" s="38" t="s">
        <v>44</v>
      </c>
      <c r="J43" s="39"/>
    </row>
    <row r="44" spans="1:16" ht="43.2" x14ac:dyDescent="0.3">
      <c r="A44" s="30" t="s">
        <v>52</v>
      </c>
      <c r="B44" s="37"/>
      <c r="E44" s="40" t="s">
        <v>211</v>
      </c>
      <c r="J44" s="39"/>
    </row>
    <row r="45" spans="1:16" ht="216" x14ac:dyDescent="0.3">
      <c r="A45" s="30" t="s">
        <v>48</v>
      </c>
      <c r="B45" s="37"/>
      <c r="E45" s="32" t="s">
        <v>132</v>
      </c>
      <c r="J45" s="39"/>
    </row>
    <row r="46" spans="1:16" x14ac:dyDescent="0.3">
      <c r="A46" s="30" t="s">
        <v>42</v>
      </c>
      <c r="B46" s="30">
        <v>8</v>
      </c>
      <c r="C46" s="31" t="s">
        <v>139</v>
      </c>
      <c r="D46" s="30" t="s">
        <v>44</v>
      </c>
      <c r="E46" s="32" t="s">
        <v>140</v>
      </c>
      <c r="F46" s="33" t="s">
        <v>103</v>
      </c>
      <c r="G46" s="34">
        <v>3.2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x14ac:dyDescent="0.3">
      <c r="A47" s="30" t="s">
        <v>47</v>
      </c>
      <c r="B47" s="37"/>
      <c r="E47" s="38" t="s">
        <v>44</v>
      </c>
      <c r="J47" s="39"/>
    </row>
    <row r="48" spans="1:16" x14ac:dyDescent="0.3">
      <c r="A48" s="30" t="s">
        <v>52</v>
      </c>
      <c r="B48" s="37"/>
      <c r="E48" s="40" t="s">
        <v>212</v>
      </c>
      <c r="J48" s="39"/>
    </row>
    <row r="49" spans="1:16" ht="129.6" x14ac:dyDescent="0.3">
      <c r="A49" s="30" t="s">
        <v>48</v>
      </c>
      <c r="B49" s="37"/>
      <c r="E49" s="32" t="s">
        <v>138</v>
      </c>
      <c r="J49" s="39"/>
    </row>
    <row r="50" spans="1:16" x14ac:dyDescent="0.3">
      <c r="A50" s="24" t="s">
        <v>39</v>
      </c>
      <c r="B50" s="25"/>
      <c r="C50" s="26" t="s">
        <v>156</v>
      </c>
      <c r="D50" s="27"/>
      <c r="E50" s="24" t="s">
        <v>157</v>
      </c>
      <c r="F50" s="27"/>
      <c r="G50" s="27"/>
      <c r="H50" s="27"/>
      <c r="I50" s="28">
        <f>SUMIFS(I51:I54,A51:A54,"P")</f>
        <v>0</v>
      </c>
      <c r="J50" s="29"/>
    </row>
    <row r="51" spans="1:16" x14ac:dyDescent="0.3">
      <c r="A51" s="30" t="s">
        <v>42</v>
      </c>
      <c r="B51" s="30">
        <v>3</v>
      </c>
      <c r="C51" s="31" t="s">
        <v>213</v>
      </c>
      <c r="D51" s="30" t="s">
        <v>44</v>
      </c>
      <c r="E51" s="32" t="s">
        <v>214</v>
      </c>
      <c r="F51" s="33" t="s">
        <v>146</v>
      </c>
      <c r="G51" s="34">
        <v>27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47</v>
      </c>
      <c r="B52" s="37"/>
      <c r="E52" s="38" t="s">
        <v>44</v>
      </c>
      <c r="J52" s="39"/>
    </row>
    <row r="53" spans="1:16" x14ac:dyDescent="0.3">
      <c r="A53" s="30" t="s">
        <v>52</v>
      </c>
      <c r="B53" s="37"/>
      <c r="E53" s="40" t="s">
        <v>215</v>
      </c>
      <c r="J53" s="39"/>
    </row>
    <row r="54" spans="1:16" ht="72" x14ac:dyDescent="0.3">
      <c r="A54" s="30" t="s">
        <v>48</v>
      </c>
      <c r="B54" s="41"/>
      <c r="C54" s="42"/>
      <c r="D54" s="42"/>
      <c r="E54" s="32" t="s">
        <v>180</v>
      </c>
      <c r="F54" s="42"/>
      <c r="G54" s="42"/>
      <c r="H54" s="42"/>
      <c r="I54" s="42"/>
      <c r="J5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3">
      <c r="A3" s="3" t="s">
        <v>22</v>
      </c>
      <c r="B3" s="16" t="s">
        <v>23</v>
      </c>
      <c r="C3" s="46" t="s">
        <v>24</v>
      </c>
      <c r="D3" s="47"/>
      <c r="E3" s="17" t="s">
        <v>25</v>
      </c>
      <c r="F3" s="3"/>
      <c r="G3" s="3"/>
      <c r="H3" s="18" t="s">
        <v>19</v>
      </c>
      <c r="I3" s="19">
        <f>SUMIFS(I8:I14,A8:A14,"SD")</f>
        <v>0</v>
      </c>
      <c r="J3" s="15"/>
      <c r="O3">
        <v>0</v>
      </c>
      <c r="P3">
        <v>2</v>
      </c>
    </row>
    <row r="4" spans="1:16" x14ac:dyDescent="0.3">
      <c r="A4" s="3" t="s">
        <v>26</v>
      </c>
      <c r="B4" s="16" t="s">
        <v>27</v>
      </c>
      <c r="C4" s="46" t="s">
        <v>19</v>
      </c>
      <c r="D4" s="47"/>
      <c r="E4" s="17" t="s">
        <v>20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48" t="s">
        <v>28</v>
      </c>
      <c r="B5" s="49" t="s">
        <v>29</v>
      </c>
      <c r="C5" s="50" t="s">
        <v>30</v>
      </c>
      <c r="D5" s="50" t="s">
        <v>31</v>
      </c>
      <c r="E5" s="50" t="s">
        <v>32</v>
      </c>
      <c r="F5" s="50" t="s">
        <v>33</v>
      </c>
      <c r="G5" s="50" t="s">
        <v>34</v>
      </c>
      <c r="H5" s="50" t="s">
        <v>35</v>
      </c>
      <c r="I5" s="50"/>
      <c r="J5" s="51" t="s">
        <v>36</v>
      </c>
      <c r="O5">
        <v>0.21</v>
      </c>
    </row>
    <row r="6" spans="1:16" x14ac:dyDescent="0.3">
      <c r="A6" s="48"/>
      <c r="B6" s="49"/>
      <c r="C6" s="50"/>
      <c r="D6" s="50"/>
      <c r="E6" s="50"/>
      <c r="F6" s="50"/>
      <c r="G6" s="50"/>
      <c r="H6" s="7" t="s">
        <v>37</v>
      </c>
      <c r="I6" s="7" t="s">
        <v>38</v>
      </c>
      <c r="J6" s="5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SUMIFS(I9:I14,A9:A14,"P")</f>
        <v>0</v>
      </c>
      <c r="J8" s="29"/>
    </row>
    <row r="9" spans="1:16" x14ac:dyDescent="0.3">
      <c r="A9" s="30" t="s">
        <v>42</v>
      </c>
      <c r="B9" s="30">
        <v>1</v>
      </c>
      <c r="C9" s="31" t="s">
        <v>216</v>
      </c>
      <c r="D9" s="30" t="s">
        <v>44</v>
      </c>
      <c r="E9" s="32" t="s">
        <v>217</v>
      </c>
      <c r="F9" s="33" t="s">
        <v>46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28.8" x14ac:dyDescent="0.3">
      <c r="A10" s="30" t="s">
        <v>47</v>
      </c>
      <c r="B10" s="37"/>
      <c r="E10" s="32" t="s">
        <v>218</v>
      </c>
      <c r="J10" s="39"/>
    </row>
    <row r="11" spans="1:16" ht="72" x14ac:dyDescent="0.3">
      <c r="A11" s="30" t="s">
        <v>48</v>
      </c>
      <c r="B11" s="37"/>
      <c r="E11" s="32" t="s">
        <v>219</v>
      </c>
      <c r="J11" s="39"/>
    </row>
    <row r="12" spans="1:16" x14ac:dyDescent="0.3">
      <c r="A12" s="30" t="s">
        <v>42</v>
      </c>
      <c r="B12" s="30">
        <v>2</v>
      </c>
      <c r="C12" s="31" t="s">
        <v>220</v>
      </c>
      <c r="D12" s="30" t="s">
        <v>44</v>
      </c>
      <c r="E12" s="32" t="s">
        <v>221</v>
      </c>
      <c r="F12" s="33" t="s">
        <v>46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43.2" x14ac:dyDescent="0.3">
      <c r="A13" s="30" t="s">
        <v>47</v>
      </c>
      <c r="B13" s="37"/>
      <c r="E13" s="32" t="s">
        <v>222</v>
      </c>
      <c r="J13" s="39"/>
    </row>
    <row r="14" spans="1:16" ht="57.6" x14ac:dyDescent="0.3">
      <c r="A14" s="30" t="s">
        <v>48</v>
      </c>
      <c r="B14" s="41"/>
      <c r="C14" s="42"/>
      <c r="D14" s="42"/>
      <c r="E14" s="32" t="s">
        <v>223</v>
      </c>
      <c r="F14" s="42"/>
      <c r="G14" s="42"/>
      <c r="H14" s="42"/>
      <c r="I14" s="42"/>
      <c r="J1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SO 000</vt:lpstr>
      <vt:lpstr>SO 101a</vt:lpstr>
      <vt:lpstr>SO 101b</vt:lpstr>
      <vt:lpstr>SO 102</vt:lpstr>
      <vt:lpstr>SO 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Julius Janeba</cp:lastModifiedBy>
  <dcterms:created xsi:type="dcterms:W3CDTF">2026-01-15T05:33:48Z</dcterms:created>
  <dcterms:modified xsi:type="dcterms:W3CDTF">2026-01-15T07:59:31Z</dcterms:modified>
</cp:coreProperties>
</file>